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1070" activeTab="2"/>
  </bookViews>
  <sheets>
    <sheet name="リスト" sheetId="1" r:id="rId1"/>
    <sheet name="日誌印刷" sheetId="2" r:id="rId2"/>
    <sheet name="ほうれん草" sheetId="3" r:id="rId3"/>
    <sheet name="大根" sheetId="4" r:id="rId4"/>
    <sheet name="きゅうり" sheetId="5" r:id="rId5"/>
    <sheet name="白菜" sheetId="6" r:id="rId6"/>
    <sheet name="水菜" sheetId="7" r:id="rId7"/>
    <sheet name="人参" sheetId="8" r:id="rId8"/>
    <sheet name="キャベツ" sheetId="9" r:id="rId9"/>
    <sheet name="トマト" sheetId="10" r:id="rId10"/>
    <sheet name="レタス" sheetId="11" r:id="rId11"/>
    <sheet name="ネギ" sheetId="12" r:id="rId12"/>
    <sheet name="なす" sheetId="13" r:id="rId13"/>
  </sheets>
  <definedNames>
    <definedName name="①">'ほうれん草'!$C$17,'ほうれん草'!$E$17,'ほうれん草'!$E$18,'ほうれん草'!$E$19,'ほうれん草'!$G$17,'ほうれん草'!$G$18,'ほうれん草'!$G$19,'ほうれん草'!$H$17,'ほうれん草'!$H$18,'ほうれん草'!$H$19,'ほうれん草'!$I$17,'ほうれん草'!$I$18,'ほうれん草'!$I$19,'ほうれん草'!$J$17,'ほうれん草'!$J$18,'ほうれん草'!$J$19,'ほうれん草'!$B$18</definedName>
    <definedName name="①B">'大根'!$C$17,'大根'!$E$17,'大根'!$E$18,'大根'!$E$19,'大根'!$G$17,'大根'!$G$18,'大根'!$G$19,'大根'!$H$17,'大根'!$H$18,'大根'!$H$19,'大根'!$I$17,'大根'!$I$18,'大根'!$I$19,'大根'!$J$17,'大根'!$J$18,'大根'!$J$19,'大根'!$B$18</definedName>
    <definedName name="①C" localSheetId="8">'キャベツ'!$C$17,'キャベツ'!$E$17,'キャベツ'!$E$18,'キャベツ'!$E$19,'キャベツ'!$G$17,'キャベツ'!$G$18,'キャベツ'!$G$19,'キャベツ'!$H$17,'キャベツ'!$H$18,'キャベツ'!$H$19,'キャベツ'!$I$17,'キャベツ'!$I$18,'キャベツ'!$I$19,'キャベツ'!$J$17,'キャベツ'!$J$18,'キャベツ'!$J$19,'キャベツ'!$B$18</definedName>
    <definedName name="①C" localSheetId="9">'トマト'!$C$17,'トマト'!$E$17,'トマト'!$E$18,'トマト'!$E$19,'トマト'!$G$17,'トマト'!$G$18,'トマト'!$G$19,'トマト'!$H$17,'トマト'!$H$18,'トマト'!$H$19,'トマト'!$I$17,'トマト'!$I$18,'トマト'!$I$19,'トマト'!$J$17,'トマト'!$J$18,'トマト'!$J$19,'トマト'!$B$18</definedName>
    <definedName name="①C" localSheetId="12">'なす'!$C$17,'なす'!$E$17,'なす'!$E$18,'なす'!$E$19,'なす'!$G$17,'なす'!$G$18,'なす'!$G$19,'なす'!$H$17,'なす'!$H$18,'なす'!$H$19,'なす'!$I$17,'なす'!$I$18,'なす'!$I$19,'なす'!$J$17,'なす'!$J$18,'なす'!$J$19,'なす'!$B$18</definedName>
    <definedName name="①C" localSheetId="11">'ネギ'!$C$17,'ネギ'!$E$17,'ネギ'!$E$18,'ネギ'!$E$19,'ネギ'!$G$17,'ネギ'!$G$18,'ネギ'!$G$19,'ネギ'!$H$17,'ネギ'!$H$18,'ネギ'!$H$19,'ネギ'!$I$17,'ネギ'!$I$18,'ネギ'!$I$19,'ネギ'!$J$17,'ネギ'!$J$18,'ネギ'!$J$19,'ネギ'!$B$18</definedName>
    <definedName name="①C" localSheetId="10">'レタス'!$C$17,'レタス'!$E$17,'レタス'!$E$18,'レタス'!$E$19,'レタス'!$G$17,'レタス'!$G$18,'レタス'!$G$19,'レタス'!$H$17,'レタス'!$H$18,'レタス'!$H$19,'レタス'!$I$17,'レタス'!$I$18,'レタス'!$I$19,'レタス'!$J$17,'レタス'!$J$18,'レタス'!$J$19,'レタス'!$B$18</definedName>
    <definedName name="①C" localSheetId="7">'人参'!$C$17,'人参'!$E$17,'人参'!$E$18,'人参'!$E$19,'人参'!$G$17,'人参'!$G$18,'人参'!$G$19,'人参'!$H$17,'人参'!$H$18,'人参'!$H$19,'人参'!$I$17,'人参'!$I$18,'人参'!$I$19,'人参'!$J$17,'人参'!$J$18,'人参'!$J$19,'人参'!$B$18</definedName>
    <definedName name="①C" localSheetId="6">'水菜'!$C$17,'水菜'!$E$17,'水菜'!$E$18,'水菜'!$E$19,'水菜'!$G$17,'水菜'!$G$18,'水菜'!$G$19,'水菜'!$H$17,'水菜'!$H$18,'水菜'!$H$19,'水菜'!$I$17,'水菜'!$I$18,'水菜'!$I$19,'水菜'!$J$17,'水菜'!$J$18,'水菜'!$J$19,'水菜'!$B$18</definedName>
    <definedName name="①C" localSheetId="5">'白菜'!$C$17,'白菜'!$E$17,'白菜'!$E$18,'白菜'!$E$19,'白菜'!$G$17,'白菜'!$G$18,'白菜'!$G$19,'白菜'!$H$17,'白菜'!$H$18,'白菜'!$H$19,'白菜'!$I$17,'白菜'!$I$18,'白菜'!$I$19,'白菜'!$J$17,'白菜'!$J$18,'白菜'!$J$19,'白菜'!$B$18</definedName>
    <definedName name="①C">'きゅうり'!$C$17,'きゅうり'!$E$17,'きゅうり'!$E$18,'きゅうり'!$E$19,'きゅうり'!$G$17,'きゅうり'!$G$18,'きゅうり'!$G$19,'きゅうり'!$H$17,'きゅうり'!$H$18,'きゅうり'!$H$19,'きゅうり'!$I$17,'きゅうり'!$I$18,'きゅうり'!$I$19,'きゅうり'!$J$17,'きゅうり'!$J$18,'きゅうり'!$J$19,'きゅうり'!$B$18</definedName>
    <definedName name="②">'ほうれん草'!$C$20,'ほうれん草'!$E$20,'ほうれん草'!$E$21,'ほうれん草'!$E$22,'ほうれん草'!$G$20,'ほうれん草'!$G$21,'ほうれん草'!$G$22,'ほうれん草'!$H$20,'ほうれん草'!$H$21,'ほうれん草'!$H$22,'ほうれん草'!$I$20,'ほうれん草'!$I$21,'ほうれん草'!$I$22,'ほうれん草'!$J$20,'ほうれん草'!$J$21,'ほうれん草'!$J$22,'ほうれん草'!$B$21</definedName>
    <definedName name="②B">'大根'!$C$20,'大根'!$E$20,'大根'!$E$21,'大根'!$E$22,'大根'!$G$20,'大根'!$G$21,'大根'!$G$22,'大根'!$H$20,'大根'!$H$21,'大根'!$H$22,'大根'!$I$20,'大根'!$I$21,'大根'!$I$22,'大根'!$J$20,'大根'!$J$21,'大根'!$J$22,'大根'!$B$21</definedName>
    <definedName name="②C" localSheetId="8">'キャベツ'!$C$20,'キャベツ'!$E$20,'キャベツ'!$E$21,'キャベツ'!$E$22,'キャベツ'!$G$20,'キャベツ'!$G$21,'キャベツ'!$G$22,'キャベツ'!$H$20,'キャベツ'!$H$21,'キャベツ'!$H$22,'キャベツ'!$I$20,'キャベツ'!$I$21,'キャベツ'!$I$22,'キャベツ'!$J$20,'キャベツ'!$J$21,'キャベツ'!$J$22,'キャベツ'!$B$21</definedName>
    <definedName name="②C" localSheetId="9">'トマト'!$C$20,'トマト'!$E$20,'トマト'!$E$21,'トマト'!$E$22,'トマト'!$G$20,'トマト'!$G$21,'トマト'!$G$22,'トマト'!$H$20,'トマト'!$H$21,'トマト'!$H$22,'トマト'!$I$20,'トマト'!$I$21,'トマト'!$I$22,'トマト'!$J$20,'トマト'!$J$21,'トマト'!$J$22,'トマト'!$B$21</definedName>
    <definedName name="②C" localSheetId="12">'なす'!$C$20,'なす'!$E$20,'なす'!$E$21,'なす'!$E$22,'なす'!$G$20,'なす'!$G$21,'なす'!$G$22,'なす'!$H$20,'なす'!$H$21,'なす'!$H$22,'なす'!$I$20,'なす'!$I$21,'なす'!$I$22,'なす'!$J$20,'なす'!$J$21,'なす'!$J$22,'なす'!$B$21</definedName>
    <definedName name="②C" localSheetId="11">'ネギ'!$C$20,'ネギ'!$E$20,'ネギ'!$E$21,'ネギ'!$E$22,'ネギ'!$G$20,'ネギ'!$G$21,'ネギ'!$G$22,'ネギ'!$H$20,'ネギ'!$H$21,'ネギ'!$H$22,'ネギ'!$I$20,'ネギ'!$I$21,'ネギ'!$I$22,'ネギ'!$J$20,'ネギ'!$J$21,'ネギ'!$J$22,'ネギ'!$B$21</definedName>
    <definedName name="②C" localSheetId="10">'レタス'!$C$20,'レタス'!$E$20,'レタス'!$E$21,'レタス'!$E$22,'レタス'!$G$20,'レタス'!$G$21,'レタス'!$G$22,'レタス'!$H$20,'レタス'!$H$21,'レタス'!$H$22,'レタス'!$I$20,'レタス'!$I$21,'レタス'!$I$22,'レタス'!$J$20,'レタス'!$J$21,'レタス'!$J$22,'レタス'!$B$21</definedName>
    <definedName name="②C" localSheetId="7">'人参'!$C$20,'人参'!$E$20,'人参'!$E$21,'人参'!$E$22,'人参'!$G$20,'人参'!$G$21,'人参'!$G$22,'人参'!$H$20,'人参'!$H$21,'人参'!$H$22,'人参'!$I$20,'人参'!$I$21,'人参'!$I$22,'人参'!$J$20,'人参'!$J$21,'人参'!$J$22,'人参'!$B$21</definedName>
    <definedName name="②C" localSheetId="6">'水菜'!$C$20,'水菜'!$E$20,'水菜'!$E$21,'水菜'!$E$22,'水菜'!$G$20,'水菜'!$G$21,'水菜'!$G$22,'水菜'!$H$20,'水菜'!$H$21,'水菜'!$H$22,'水菜'!$I$20,'水菜'!$I$21,'水菜'!$I$22,'水菜'!$J$20,'水菜'!$J$21,'水菜'!$J$22,'水菜'!$B$21</definedName>
    <definedName name="②C" localSheetId="5">'白菜'!$C$20,'白菜'!$E$20,'白菜'!$E$21,'白菜'!$E$22,'白菜'!$G$20,'白菜'!$G$21,'白菜'!$G$22,'白菜'!$H$20,'白菜'!$H$21,'白菜'!$H$22,'白菜'!$I$20,'白菜'!$I$21,'白菜'!$I$22,'白菜'!$J$20,'白菜'!$J$21,'白菜'!$J$22,'白菜'!$B$21</definedName>
    <definedName name="②C">'きゅうり'!$C$20,'きゅうり'!$E$20,'きゅうり'!$E$21,'きゅうり'!$E$22,'きゅうり'!$G$20,'きゅうり'!$G$21,'きゅうり'!$G$22,'きゅうり'!$H$20,'きゅうり'!$H$21,'きゅうり'!$H$22,'きゅうり'!$I$20,'きゅうり'!$I$21,'きゅうり'!$I$22,'きゅうり'!$J$20,'きゅうり'!$J$21,'きゅうり'!$J$22,'きゅうり'!$B$21</definedName>
    <definedName name="③">'ほうれん草'!$C$23,'ほうれん草'!$E$23,'ほうれん草'!$E$24,'ほうれん草'!$E$25,'ほうれん草'!$G$23,'ほうれん草'!$G$24,'ほうれん草'!$G$25,'ほうれん草'!$H$23,'ほうれん草'!$H$24,'ほうれん草'!$H$25,'ほうれん草'!$I$23,'ほうれん草'!$I$24,'ほうれん草'!$I$25,'ほうれん草'!$J$23,'ほうれん草'!$J$24,'ほうれん草'!$J$25,'ほうれん草'!$B$24</definedName>
    <definedName name="③B">'大根'!$C$23,'大根'!$E$23,'大根'!$E$24,'大根'!$E$25,'大根'!$G$23,'大根'!$G$24,'大根'!$G$25,'大根'!$H$23,'大根'!$H$24,'大根'!$H$25,'大根'!$I$23,'大根'!$I$24,'大根'!$I$25,'大根'!$J$23,'大根'!$J$24,'大根'!$J$25,'大根'!$B$24</definedName>
    <definedName name="③C" localSheetId="8">'キャベツ'!$C$23,'キャベツ'!$E$23,'キャベツ'!$E$24,'キャベツ'!$E$25,'キャベツ'!$G$23,'キャベツ'!$G$24,'キャベツ'!$G$25,'キャベツ'!$H$23,'キャベツ'!$H$24,'キャベツ'!$H$25,'キャベツ'!$I$23,'キャベツ'!$I$24,'キャベツ'!$I$25,'キャベツ'!$J$23,'キャベツ'!$J$24,'キャベツ'!$J$25,'キャベツ'!$B$24</definedName>
    <definedName name="③C" localSheetId="9">'トマト'!$C$23,'トマト'!$E$23,'トマト'!$E$24,'トマト'!$E$25,'トマト'!$G$23,'トマト'!$G$24,'トマト'!$G$25,'トマト'!$H$23,'トマト'!$H$24,'トマト'!$H$25,'トマト'!$I$23,'トマト'!$I$24,'トマト'!$I$25,'トマト'!$J$23,'トマト'!$J$24,'トマト'!$J$25,'トマト'!$B$24</definedName>
    <definedName name="③C" localSheetId="12">'なす'!$C$23,'なす'!$E$23,'なす'!$E$24,'なす'!$E$25,'なす'!$G$23,'なす'!$G$24,'なす'!$G$25,'なす'!$H$23,'なす'!$H$24,'なす'!$H$25,'なす'!$I$23,'なす'!$I$24,'なす'!$I$25,'なす'!$J$23,'なす'!$J$24,'なす'!$J$25,'なす'!$B$24</definedName>
    <definedName name="③C" localSheetId="11">'ネギ'!$C$23,'ネギ'!$E$23,'ネギ'!$E$24,'ネギ'!$E$25,'ネギ'!$G$23,'ネギ'!$G$24,'ネギ'!$G$25,'ネギ'!$H$23,'ネギ'!$H$24,'ネギ'!$H$25,'ネギ'!$I$23,'ネギ'!$I$24,'ネギ'!$I$25,'ネギ'!$J$23,'ネギ'!$J$24,'ネギ'!$J$25,'ネギ'!$B$24</definedName>
    <definedName name="③C" localSheetId="10">'レタス'!$C$23,'レタス'!$E$23,'レタス'!$E$24,'レタス'!$E$25,'レタス'!$G$23,'レタス'!$G$24,'レタス'!$G$25,'レタス'!$H$23,'レタス'!$H$24,'レタス'!$H$25,'レタス'!$I$23,'レタス'!$I$24,'レタス'!$I$25,'レタス'!$J$23,'レタス'!$J$24,'レタス'!$J$25,'レタス'!$B$24</definedName>
    <definedName name="③C" localSheetId="7">'人参'!$C$23,'人参'!$E$23,'人参'!$E$24,'人参'!$E$25,'人参'!$G$23,'人参'!$G$24,'人参'!$G$25,'人参'!$H$23,'人参'!$H$24,'人参'!$H$25,'人参'!$I$23,'人参'!$I$24,'人参'!$I$25,'人参'!$J$23,'人参'!$J$24,'人参'!$J$25,'人参'!$B$24</definedName>
    <definedName name="③C" localSheetId="6">'水菜'!$C$23,'水菜'!$E$23,'水菜'!$E$24,'水菜'!$E$25,'水菜'!$G$23,'水菜'!$G$24,'水菜'!$G$25,'水菜'!$H$23,'水菜'!$H$24,'水菜'!$H$25,'水菜'!$I$23,'水菜'!$I$24,'水菜'!$I$25,'水菜'!$J$23,'水菜'!$J$24,'水菜'!$J$25,'水菜'!$B$24</definedName>
    <definedName name="③C" localSheetId="5">'白菜'!$C$23,'白菜'!$E$23,'白菜'!$E$24,'白菜'!$E$25,'白菜'!$G$23,'白菜'!$G$24,'白菜'!$G$25,'白菜'!$H$23,'白菜'!$H$24,'白菜'!$H$25,'白菜'!$I$23,'白菜'!$I$24,'白菜'!$I$25,'白菜'!$J$23,'白菜'!$J$24,'白菜'!$J$25,'白菜'!$B$24</definedName>
    <definedName name="③C">'きゅうり'!$C$23,'きゅうり'!$E$23,'きゅうり'!$E$24,'きゅうり'!$E$25,'きゅうり'!$G$23,'きゅうり'!$G$24,'きゅうり'!$G$25,'きゅうり'!$H$23,'きゅうり'!$H$24,'きゅうり'!$H$25,'きゅうり'!$I$23,'きゅうり'!$I$24,'きゅうり'!$I$25,'きゅうり'!$J$23,'きゅうり'!$J$24,'きゅうり'!$J$25,'きゅうり'!$B$24</definedName>
    <definedName name="④">'ほうれん草'!$C$26,'ほうれん草'!$E$26,'ほうれん草'!$E$27,'ほうれん草'!$E$28,'ほうれん草'!$G$26,'ほうれん草'!$G$27,'ほうれん草'!$G$28,'ほうれん草'!$H$26,'ほうれん草'!$H$27,'ほうれん草'!$H$28,'ほうれん草'!$I$26,'ほうれん草'!$I$27,'ほうれん草'!$I$28,'ほうれん草'!$J$26,'ほうれん草'!$J$27,'ほうれん草'!$J$28,'ほうれん草'!$B$27</definedName>
    <definedName name="④B">'大根'!$C$26,'大根'!$E$26,'大根'!$E$27,'大根'!$E$28,'大根'!$G$26,'大根'!$G$27,'大根'!$G$28,'大根'!$H$26,'大根'!$H$27,'大根'!$H$28,'大根'!$I$26,'大根'!$I$27,'大根'!$I$28,'大根'!$J$26,'大根'!$J$27,'大根'!$J$28,'大根'!$B$27</definedName>
    <definedName name="④C" localSheetId="8">'キャベツ'!$C$26,'キャベツ'!$E$26,'キャベツ'!$E$27,'キャベツ'!$E$28,'キャベツ'!$G$26,'キャベツ'!$G$27,'キャベツ'!$G$28,'キャベツ'!$H$26,'キャベツ'!$H$27,'キャベツ'!$H$28,'キャベツ'!$I$26,'キャベツ'!$I$27,'キャベツ'!$I$28,'キャベツ'!$J$26,'キャベツ'!$J$27,'キャベツ'!$J$28,'キャベツ'!$B$27</definedName>
    <definedName name="④C" localSheetId="9">'トマト'!$C$26,'トマト'!$E$26,'トマト'!$E$27,'トマト'!$E$28,'トマト'!$G$26,'トマト'!$G$27,'トマト'!$G$28,'トマト'!$H$26,'トマト'!$H$27,'トマト'!$H$28,'トマト'!$I$26,'トマト'!$I$27,'トマト'!$I$28,'トマト'!$J$26,'トマト'!$J$27,'トマト'!$J$28,'トマト'!$B$27</definedName>
    <definedName name="④C" localSheetId="12">'なす'!$C$26,'なす'!$E$26,'なす'!$E$27,'なす'!$E$28,'なす'!$G$26,'なす'!$G$27,'なす'!$G$28,'なす'!$H$26,'なす'!$H$27,'なす'!$H$28,'なす'!$I$26,'なす'!$I$27,'なす'!$I$28,'なす'!$J$26,'なす'!$J$27,'なす'!$J$28,'なす'!$B$27</definedName>
    <definedName name="④C" localSheetId="11">'ネギ'!$C$26,'ネギ'!$E$26,'ネギ'!$E$27,'ネギ'!$E$28,'ネギ'!$G$26,'ネギ'!$G$27,'ネギ'!$G$28,'ネギ'!$H$26,'ネギ'!$H$27,'ネギ'!$H$28,'ネギ'!$I$26,'ネギ'!$I$27,'ネギ'!$I$28,'ネギ'!$J$26,'ネギ'!$J$27,'ネギ'!$J$28,'ネギ'!$B$27</definedName>
    <definedName name="④C" localSheetId="10">'レタス'!$C$26,'レタス'!$E$26,'レタス'!$E$27,'レタス'!$E$28,'レタス'!$G$26,'レタス'!$G$27,'レタス'!$G$28,'レタス'!$H$26,'レタス'!$H$27,'レタス'!$H$28,'レタス'!$I$26,'レタス'!$I$27,'レタス'!$I$28,'レタス'!$J$26,'レタス'!$J$27,'レタス'!$J$28,'レタス'!$B$27</definedName>
    <definedName name="④C" localSheetId="7">'人参'!$C$26,'人参'!$E$26,'人参'!$E$27,'人参'!$E$28,'人参'!$G$26,'人参'!$G$27,'人参'!$G$28,'人参'!$H$26,'人参'!$H$27,'人参'!$H$28,'人参'!$I$26,'人参'!$I$27,'人参'!$I$28,'人参'!$J$26,'人参'!$J$27,'人参'!$J$28,'人参'!$B$27</definedName>
    <definedName name="④C" localSheetId="6">'水菜'!$C$26,'水菜'!$E$26,'水菜'!$E$27,'水菜'!$E$28,'水菜'!$G$26,'水菜'!$G$27,'水菜'!$G$28,'水菜'!$H$26,'水菜'!$H$27,'水菜'!$H$28,'水菜'!$I$26,'水菜'!$I$27,'水菜'!$I$28,'水菜'!$J$26,'水菜'!$J$27,'水菜'!$J$28,'水菜'!$B$27</definedName>
    <definedName name="④C" localSheetId="5">'白菜'!$C$26,'白菜'!$E$26,'白菜'!$E$27,'白菜'!$E$28,'白菜'!$G$26,'白菜'!$G$27,'白菜'!$G$28,'白菜'!$H$26,'白菜'!$H$27,'白菜'!$H$28,'白菜'!$I$26,'白菜'!$I$27,'白菜'!$I$28,'白菜'!$J$26,'白菜'!$J$27,'白菜'!$J$28,'白菜'!$B$27</definedName>
    <definedName name="④C">'きゅうり'!$C$26,'きゅうり'!$E$26,'きゅうり'!$E$27,'きゅうり'!$E$28,'きゅうり'!$G$26,'きゅうり'!$G$27,'きゅうり'!$G$28,'きゅうり'!$H$26,'きゅうり'!$H$27,'きゅうり'!$H$28,'きゅうり'!$I$26,'きゅうり'!$I$27,'きゅうり'!$I$28,'きゅうり'!$J$26,'きゅうり'!$J$27,'きゅうり'!$J$28,'きゅうり'!$B$27</definedName>
    <definedName name="⑤">'ほうれん草'!$C$29,'ほうれん草'!$E$29,'ほうれん草'!$E$30,'ほうれん草'!$E$31,'ほうれん草'!$G$29,'ほうれん草'!$G$30,'ほうれん草'!$G$31,'ほうれん草'!$H$29,'ほうれん草'!$H$30,'ほうれん草'!$H$31,'ほうれん草'!$I$29,'ほうれん草'!$I$30,'ほうれん草'!$I$31,'ほうれん草'!$J$29,'ほうれん草'!$J$30,'ほうれん草'!$J$31,'ほうれん草'!$B$30</definedName>
    <definedName name="⑤B">'大根'!$C$29,'大根'!$E$29,'大根'!$E$30,'大根'!$E$31,'大根'!$G$29,'大根'!$G$30,'大根'!$G$31,'大根'!$H$29,'大根'!$H$30,'大根'!$H$31,'大根'!$I$29,'大根'!$I$30,'大根'!$I$31,'大根'!$J$29,'大根'!$J$30,'大根'!$J$31,'大根'!$B$30</definedName>
    <definedName name="⑤C" localSheetId="8">'キャベツ'!$C$29,'キャベツ'!$E$29,'キャベツ'!$E$30,'キャベツ'!$E$31,'キャベツ'!$G$29,'キャベツ'!$G$30,'キャベツ'!$G$31,'キャベツ'!$H$29,'キャベツ'!$H$30,'キャベツ'!$H$31,'キャベツ'!$I$29,'キャベツ'!$I$30,'キャベツ'!$I$31,'キャベツ'!$J$29,'キャベツ'!$J$30,'キャベツ'!$J$31,'キャベツ'!$B$30</definedName>
    <definedName name="⑤C" localSheetId="9">'トマト'!$C$29,'トマト'!$E$29,'トマト'!$E$30,'トマト'!$E$31,'トマト'!$G$29,'トマト'!$G$30,'トマト'!$G$31,'トマト'!$H$29,'トマト'!$H$30,'トマト'!$H$31,'トマト'!$I$29,'トマト'!$I$30,'トマト'!$I$31,'トマト'!$J$29,'トマト'!$J$30,'トマト'!$J$31,'トマト'!$B$30</definedName>
    <definedName name="⑤C" localSheetId="12">'なす'!$C$29,'なす'!$E$29,'なす'!$E$30,'なす'!$E$31,'なす'!$G$29,'なす'!$G$30,'なす'!$G$31,'なす'!$H$29,'なす'!$H$30,'なす'!$H$31,'なす'!$I$29,'なす'!$I$30,'なす'!$I$31,'なす'!$J$29,'なす'!$J$30,'なす'!$J$31,'なす'!$B$30</definedName>
    <definedName name="⑤C" localSheetId="11">'ネギ'!$C$29,'ネギ'!$E$29,'ネギ'!$E$30,'ネギ'!$E$31,'ネギ'!$G$29,'ネギ'!$G$30,'ネギ'!$G$31,'ネギ'!$H$29,'ネギ'!$H$30,'ネギ'!$H$31,'ネギ'!$I$29,'ネギ'!$I$30,'ネギ'!$I$31,'ネギ'!$J$29,'ネギ'!$J$30,'ネギ'!$J$31,'ネギ'!$B$30</definedName>
    <definedName name="⑤C" localSheetId="10">'レタス'!$C$29,'レタス'!$E$29,'レタス'!$E$30,'レタス'!$E$31,'レタス'!$G$29,'レタス'!$G$30,'レタス'!$G$31,'レタス'!$H$29,'レタス'!$H$30,'レタス'!$H$31,'レタス'!$I$29,'レタス'!$I$30,'レタス'!$I$31,'レタス'!$J$29,'レタス'!$J$30,'レタス'!$J$31,'レタス'!$B$30</definedName>
    <definedName name="⑤C" localSheetId="7">'人参'!$C$29,'人参'!$E$29,'人参'!$E$30,'人参'!$E$31,'人参'!$G$29,'人参'!$G$30,'人参'!$G$31,'人参'!$H$29,'人参'!$H$30,'人参'!$H$31,'人参'!$I$29,'人参'!$I$30,'人参'!$I$31,'人参'!$J$29,'人参'!$J$30,'人参'!$J$31,'人参'!$B$30</definedName>
    <definedName name="⑤C" localSheetId="6">'水菜'!$C$29,'水菜'!$E$29,'水菜'!$E$30,'水菜'!$E$31,'水菜'!$G$29,'水菜'!$G$30,'水菜'!$G$31,'水菜'!$H$29,'水菜'!$H$30,'水菜'!$H$31,'水菜'!$I$29,'水菜'!$I$30,'水菜'!$I$31,'水菜'!$J$29,'水菜'!$J$30,'水菜'!$J$31,'水菜'!$B$30</definedName>
    <definedName name="⑤C" localSheetId="5">'白菜'!$C$29,'白菜'!$E$29,'白菜'!$E$30,'白菜'!$E$31,'白菜'!$G$29,'白菜'!$G$30,'白菜'!$G$31,'白菜'!$H$29,'白菜'!$H$30,'白菜'!$H$31,'白菜'!$I$29,'白菜'!$I$30,'白菜'!$I$31,'白菜'!$J$29,'白菜'!$J$30,'白菜'!$J$31,'白菜'!$B$30</definedName>
    <definedName name="⑤C">'きゅうり'!$C$29,'きゅうり'!$E$29,'きゅうり'!$E$30,'きゅうり'!$E$31,'きゅうり'!$G$29,'きゅうり'!$G$30,'きゅうり'!$G$31,'きゅうり'!$H$29,'きゅうり'!$H$30,'きゅうり'!$H$31,'きゅうり'!$I$29,'きゅうり'!$I$30,'きゅうり'!$I$31,'きゅうり'!$J$29,'きゅうり'!$J$30,'きゅうり'!$J$31,'きゅうり'!$B$30</definedName>
    <definedName name="⑥">'ほうれん草'!$C$32,'ほうれん草'!$E$32,'ほうれん草'!$E$33,'ほうれん草'!$E$34,'ほうれん草'!$G$32,'ほうれん草'!$G$33,'ほうれん草'!$G$34,'ほうれん草'!$H$32,'ほうれん草'!$H$33,'ほうれん草'!$H$34,'ほうれん草'!$I$32,'ほうれん草'!$I$33,'ほうれん草'!$I$34,'ほうれん草'!$J$32,'ほうれん草'!$J$33,'ほうれん草'!$J$34,'ほうれん草'!$B$33</definedName>
    <definedName name="⑥B">'大根'!$C$32,'大根'!$E$32,'大根'!$E$33,'大根'!$E$34,'大根'!$G$32,'大根'!$G$33,'大根'!$G$34,'大根'!$H$32,'大根'!$H$33,'大根'!$H$34,'大根'!$I$32,'大根'!$I$33,'大根'!$I$34,'大根'!$J$32,'大根'!$J$33,'大根'!$J$34,'大根'!$B$33</definedName>
    <definedName name="⑥C" localSheetId="8">'キャベツ'!$C$32,'キャベツ'!$E$32,'キャベツ'!$E$33,'キャベツ'!$E$34,'キャベツ'!$G$32,'キャベツ'!$G$33,'キャベツ'!$G$34,'キャベツ'!$H$32,'キャベツ'!$H$33,'キャベツ'!$H$34,'キャベツ'!$I$32,'キャベツ'!$I$33,'キャベツ'!$I$34,'キャベツ'!$J$32,'キャベツ'!$J$33,'キャベツ'!$J$34,'キャベツ'!$B$33</definedName>
    <definedName name="⑥C" localSheetId="9">'トマト'!$C$32,'トマト'!$E$32,'トマト'!$E$33,'トマト'!$E$34,'トマト'!$G$32,'トマト'!$G$33,'トマト'!$G$34,'トマト'!$H$32,'トマト'!$H$33,'トマト'!$H$34,'トマト'!$I$32,'トマト'!$I$33,'トマト'!$I$34,'トマト'!$J$32,'トマト'!$J$33,'トマト'!$J$34,'トマト'!$B$33</definedName>
    <definedName name="⑥C" localSheetId="12">'なす'!$C$32,'なす'!$E$32,'なす'!$E$33,'なす'!$E$34,'なす'!$G$32,'なす'!$G$33,'なす'!$G$34,'なす'!$H$32,'なす'!$H$33,'なす'!$H$34,'なす'!$I$32,'なす'!$I$33,'なす'!$I$34,'なす'!$J$32,'なす'!$J$33,'なす'!$J$34,'なす'!$B$33</definedName>
    <definedName name="⑥C" localSheetId="11">'ネギ'!$C$32,'ネギ'!$E$32,'ネギ'!$E$33,'ネギ'!$E$34,'ネギ'!$G$32,'ネギ'!$G$33,'ネギ'!$G$34,'ネギ'!$H$32,'ネギ'!$H$33,'ネギ'!$H$34,'ネギ'!$I$32,'ネギ'!$I$33,'ネギ'!$I$34,'ネギ'!$J$32,'ネギ'!$J$33,'ネギ'!$J$34,'ネギ'!$B$33</definedName>
    <definedName name="⑥C" localSheetId="10">'レタス'!$C$32,'レタス'!$E$32,'レタス'!$E$33,'レタス'!$E$34,'レタス'!$G$32,'レタス'!$G$33,'レタス'!$G$34,'レタス'!$H$32,'レタス'!$H$33,'レタス'!$H$34,'レタス'!$I$32,'レタス'!$I$33,'レタス'!$I$34,'レタス'!$J$32,'レタス'!$J$33,'レタス'!$J$34,'レタス'!$B$33</definedName>
    <definedName name="⑥C" localSheetId="7">'人参'!$C$32,'人参'!$E$32,'人参'!$E$33,'人参'!$E$34,'人参'!$G$32,'人参'!$G$33,'人参'!$G$34,'人参'!$H$32,'人参'!$H$33,'人参'!$H$34,'人参'!$I$32,'人参'!$I$33,'人参'!$I$34,'人参'!$J$32,'人参'!$J$33,'人参'!$J$34,'人参'!$B$33</definedName>
    <definedName name="⑥C" localSheetId="6">'水菜'!$C$32,'水菜'!$E$32,'水菜'!$E$33,'水菜'!$E$34,'水菜'!$G$32,'水菜'!$G$33,'水菜'!$G$34,'水菜'!$H$32,'水菜'!$H$33,'水菜'!$H$34,'水菜'!$I$32,'水菜'!$I$33,'水菜'!$I$34,'水菜'!$J$32,'水菜'!$J$33,'水菜'!$J$34,'水菜'!$B$33</definedName>
    <definedName name="⑥C" localSheetId="5">'白菜'!$C$32,'白菜'!$E$32,'白菜'!$E$33,'白菜'!$E$34,'白菜'!$G$32,'白菜'!$G$33,'白菜'!$G$34,'白菜'!$H$32,'白菜'!$H$33,'白菜'!$H$34,'白菜'!$I$32,'白菜'!$I$33,'白菜'!$I$34,'白菜'!$J$32,'白菜'!$J$33,'白菜'!$J$34,'白菜'!$B$33</definedName>
    <definedName name="⑥C">'きゅうり'!$C$32,'きゅうり'!$E$32,'きゅうり'!$E$33,'きゅうり'!$E$34,'きゅうり'!$G$32,'きゅうり'!$G$33,'きゅうり'!$G$34,'きゅうり'!$H$32,'きゅうり'!$H$33,'きゅうり'!$H$34,'きゅうり'!$I$32,'きゅうり'!$I$33,'きゅうり'!$I$34,'きゅうり'!$J$32,'きゅうり'!$J$33,'きゅうり'!$J$34,'きゅうり'!$B$33</definedName>
    <definedName name="_xlnm.Print_Area" localSheetId="1">'日誌印刷'!$A$1:$K$35</definedName>
    <definedName name="TitleA">'ほうれん草'!$I$3,'ほうれん草'!$D$4,'ほうれん草'!$D$5,'ほうれん草'!$D$6,'ほうれん草'!$D$7,'ほうれん草'!$D$8,'ほうれん草'!$D$9,'ほうれん草'!$D$10,'ほうれん草'!$G$6,'ほうれん草'!$H$6,'ほうれん草'!$J$6,'ほうれん草'!$G$7,'ほうれん草'!$H$7,'ほうれん草'!$J$7,'ほうれん草'!$G$8,'ほうれん草'!$H$8,'ほうれん草'!$J$8,'ほうれん草'!$G$9,'ほうれん草'!$H$9,'ほうれん草'!$J$9,'ほうれん草'!$G$10,'ほうれん草'!$H$10,'ほうれん草'!$J$10,'ほうれん草'!$I$2</definedName>
    <definedName name="TitleB">'大根'!$I$3,'大根'!$D$4,'大根'!$D$5,'大根'!$D$6,'大根'!$D$7,'大根'!$D$8,'大根'!$D$9,'大根'!$D$10,'大根'!$G$6,'大根'!$H$6,'大根'!$J$6,'大根'!$G$7,'大根'!$H$7,'大根'!$J$7,'大根'!$G$8,'大根'!$H$8,'大根'!$J$8,'大根'!$G$9,'大根'!$H$9,'大根'!$J$9,'大根'!$G$10,'大根'!$H$10,'大根'!$J$10,'大根'!$I$2</definedName>
    <definedName name="TitleC" localSheetId="8">'キャベツ'!$I$3,'キャベツ'!$D$4,'キャベツ'!$D$5,'キャベツ'!$D$6,'キャベツ'!$D$7,'キャベツ'!$D$8,'キャベツ'!$D$9,'キャベツ'!$D$10,'キャベツ'!$G$6,'キャベツ'!$H$6,'キャベツ'!$J$6,'キャベツ'!$G$7,'キャベツ'!$H$7,'キャベツ'!$J$7,'キャベツ'!$G$8,'キャベツ'!$H$8,'キャベツ'!$J$8,'キャベツ'!$G$9,'キャベツ'!$H$9,'キャベツ'!$J$9,'キャベツ'!$G$10,'キャベツ'!$H$10,'キャベツ'!$J$10,'キャベツ'!$I$2</definedName>
    <definedName name="TitleC" localSheetId="9">'トマト'!$I$3,'トマト'!$D$4,'トマト'!$D$5,'トマト'!$D$6,'トマト'!$D$7,'トマト'!$D$8,'トマト'!$D$9,'トマト'!$D$10,'トマト'!$G$6,'トマト'!$H$6,'トマト'!$J$6,'トマト'!$G$7,'トマト'!$H$7,'トマト'!$J$7,'トマト'!$G$8,'トマト'!$H$8,'トマト'!$J$8,'トマト'!$G$9,'トマト'!$H$9,'トマト'!$J$9,'トマト'!$G$10,'トマト'!$H$10,'トマト'!$J$10,'トマト'!$I$2</definedName>
    <definedName name="TitleC" localSheetId="12">'なす'!$I$3,'なす'!$D$4,'なす'!$D$5,'なす'!$D$6,'なす'!$D$7,'なす'!$D$8,'なす'!$D$9,'なす'!$D$10,'なす'!$G$6,'なす'!$H$6,'なす'!$J$6,'なす'!$G$7,'なす'!$H$7,'なす'!$J$7,'なす'!$G$8,'なす'!$H$8,'なす'!$J$8,'なす'!$G$9,'なす'!$H$9,'なす'!$J$9,'なす'!$G$10,'なす'!$H$10,'なす'!$J$10,'なす'!$I$2</definedName>
    <definedName name="TitleC" localSheetId="11">'ネギ'!$I$3,'ネギ'!$D$4,'ネギ'!$D$5,'ネギ'!$D$6,'ネギ'!$D$7,'ネギ'!$D$8,'ネギ'!$D$9,'ネギ'!$D$10,'ネギ'!$G$6,'ネギ'!$H$6,'ネギ'!$J$6,'ネギ'!$G$7,'ネギ'!$H$7,'ネギ'!$J$7,'ネギ'!$G$8,'ネギ'!$H$8,'ネギ'!$J$8,'ネギ'!$G$9,'ネギ'!$H$9,'ネギ'!$J$9,'ネギ'!$G$10,'ネギ'!$H$10,'ネギ'!$J$10,'ネギ'!$I$2</definedName>
    <definedName name="TitleC" localSheetId="10">'レタス'!$I$3,'レタス'!$D$4,'レタス'!$D$5,'レタス'!$D$6,'レタス'!$D$7,'レタス'!$D$8,'レタス'!$D$9,'レタス'!$D$10,'レタス'!$G$6,'レタス'!$H$6,'レタス'!$J$6,'レタス'!$G$7,'レタス'!$H$7,'レタス'!$J$7,'レタス'!$G$8,'レタス'!$H$8,'レタス'!$J$8,'レタス'!$G$9,'レタス'!$H$9,'レタス'!$J$9,'レタス'!$G$10,'レタス'!$H$10,'レタス'!$J$10,'レタス'!$I$2</definedName>
    <definedName name="TitleC" localSheetId="7">'人参'!$I$3,'人参'!$D$4,'人参'!$D$5,'人参'!$D$6,'人参'!$D$7,'人参'!$D$8,'人参'!$D$9,'人参'!$D$10,'人参'!$G$6,'人参'!$H$6,'人参'!$J$6,'人参'!$G$7,'人参'!$H$7,'人参'!$J$7,'人参'!$G$8,'人参'!$H$8,'人参'!$J$8,'人参'!$G$9,'人参'!$H$9,'人参'!$J$9,'人参'!$G$10,'人参'!$H$10,'人参'!$J$10,'人参'!$I$2</definedName>
    <definedName name="TitleC" localSheetId="6">'水菜'!$I$3,'水菜'!$D$4,'水菜'!$D$5,'水菜'!$D$6,'水菜'!$D$7,'水菜'!$D$8,'水菜'!$D$9,'水菜'!$D$10,'水菜'!$G$6,'水菜'!$H$6,'水菜'!$J$6,'水菜'!$G$7,'水菜'!$H$7,'水菜'!$J$7,'水菜'!$G$8,'水菜'!$H$8,'水菜'!$J$8,'水菜'!$G$9,'水菜'!$H$9,'水菜'!$J$9,'水菜'!$G$10,'水菜'!$H$10,'水菜'!$J$10,'水菜'!$I$2</definedName>
    <definedName name="TitleC" localSheetId="5">'白菜'!$I$3,'白菜'!$D$4,'白菜'!$D$5,'白菜'!$D$6,'白菜'!$D$7,'白菜'!$D$8,'白菜'!$D$9,'白菜'!$D$10,'白菜'!$G$6,'白菜'!$H$6,'白菜'!$J$6,'白菜'!$G$7,'白菜'!$H$7,'白菜'!$J$7,'白菜'!$G$8,'白菜'!$H$8,'白菜'!$J$8,'白菜'!$G$9,'白菜'!$H$9,'白菜'!$J$9,'白菜'!$G$10,'白菜'!$H$10,'白菜'!$J$10,'白菜'!$I$2</definedName>
    <definedName name="TitleC">'きゅうり'!$I$3,'きゅうり'!$D$4,'きゅうり'!$D$5,'きゅうり'!$D$6,'きゅうり'!$D$7,'きゅうり'!$D$8,'きゅうり'!$D$9,'きゅうり'!$D$10,'きゅうり'!$G$6,'きゅうり'!$H$6,'きゅうり'!$J$6,'きゅうり'!$G$7,'きゅうり'!$H$7,'きゅうり'!$J$7,'きゅうり'!$G$8,'きゅうり'!$H$8,'きゅうり'!$J$8,'きゅうり'!$G$9,'きゅうり'!$H$9,'きゅうり'!$J$9,'きゅうり'!$G$10,'きゅうり'!$H$10,'きゅうり'!$J$10,'きゅうり'!$I$2</definedName>
    <definedName name="入力順">'ほうれん草'!$D$5,'ほうれん草'!$D$6,'ほうれん草'!$D$7,'ほうれん草'!$D$8,'ほうれん草'!$D$9,'ほうれん草'!$D$10,'ほうれん草'!$G$6,'ほうれん草'!$H$6,'ほうれん草'!$J$6,'ほうれん草'!$G$7,'ほうれん草'!$H$7,'ほうれん草'!$J$7,'ほうれん草'!$G$8,'ほうれん草'!$H$8,'ほうれん草'!$J$8,'ほうれん草'!$G$9,'ほうれん草'!$H$9,'ほうれん草'!$J$9,'ほうれん草'!$G$10,'ほうれん草'!$H$10,'ほうれん草'!$J$10,'ほうれん草'!$D$4</definedName>
    <definedName name="入力順２">'大根'!$D$5,'大根'!$D$6,'大根'!$D$7,'大根'!$D$8,'大根'!$D$9,'大根'!$D$10,'大根'!$G$6,'大根'!$H$6,'大根'!$J$6,'大根'!$G$7,'大根'!$H$7,'大根'!$J$7,'大根'!$G$8:$K$8,'大根'!$G$9:$K$9,'大根'!$G$10:$I$10,'大根'!$J$10,'大根'!$D$4</definedName>
    <definedName name="入力順３" localSheetId="8">'キャベツ'!$D$5,'キャベツ'!$D$6,'キャベツ'!$D$7,'キャベツ'!$D$8,'キャベツ'!$D$9,'キャベツ'!$D$10,'キャベツ'!$G$6:$K$6,'キャベツ'!$G$7:$K$7,'キャベツ'!$G$8:$K$8,'キャベツ'!$G$9:$K$9,'キャベツ'!$G$10:$K$10,'キャベツ'!$D$4</definedName>
    <definedName name="入力順３" localSheetId="9">'トマト'!$D$5,'トマト'!$D$6,'トマト'!$D$7,'トマト'!$D$8,'トマト'!$D$9,'トマト'!$D$10,'トマト'!$G$6:$K$6,'トマト'!$G$7:$K$7,'トマト'!$G$8:$K$8,'トマト'!$G$9:$K$9,'トマト'!$G$10:$K$10,'トマト'!$D$4</definedName>
    <definedName name="入力順３" localSheetId="12">'なす'!$D$5,'なす'!$D$6,'なす'!$D$7,'なす'!$D$8,'なす'!$D$9,'なす'!$D$10,'なす'!$G$6:$K$6,'なす'!$G$7:$K$7,'なす'!$G$8:$K$8,'なす'!$G$9:$K$9,'なす'!$G$10:$K$10,'なす'!$D$4</definedName>
    <definedName name="入力順３" localSheetId="11">'ネギ'!$D$5,'ネギ'!$D$6,'ネギ'!$D$7,'ネギ'!$D$8,'ネギ'!$D$9,'ネギ'!$D$10,'ネギ'!$G$6:$K$6,'ネギ'!$G$7:$K$7,'ネギ'!$G$8:$K$8,'ネギ'!$G$9:$K$9,'ネギ'!$G$10:$K$10,'ネギ'!$D$4</definedName>
    <definedName name="入力順３" localSheetId="10">'レタス'!$D$5,'レタス'!$D$6,'レタス'!$D$7,'レタス'!$D$8,'レタス'!$D$9,'レタス'!$D$10,'レタス'!$G$6:$K$6,'レタス'!$G$7:$K$7,'レタス'!$G$8:$K$8,'レタス'!$G$9:$K$9,'レタス'!$G$10:$K$10,'レタス'!$D$4</definedName>
    <definedName name="入力順３" localSheetId="7">'人参'!$D$5,'人参'!$D$6,'人参'!$D$7,'人参'!$D$8,'人参'!$D$9,'人参'!$D$10,'人参'!$G$6:$K$6,'人参'!$G$7:$K$7,'人参'!$G$8:$K$8,'人参'!$G$9:$K$9,'人参'!$G$10:$K$10,'人参'!$D$4</definedName>
    <definedName name="入力順３" localSheetId="6">'水菜'!$D$5,'水菜'!$D$6,'水菜'!$D$7,'水菜'!$D$8,'水菜'!$D$9,'水菜'!$D$10,'水菜'!$G$6:$K$6,'水菜'!$G$7:$K$7,'水菜'!$G$8:$K$8,'水菜'!$G$9:$K$9,'水菜'!$G$10:$K$10,'水菜'!$D$4</definedName>
    <definedName name="入力順３" localSheetId="5">'白菜'!$D$5,'白菜'!$D$6,'白菜'!$D$7,'白菜'!$D$8,'白菜'!$D$9,'白菜'!$D$10,'白菜'!$G$6:$K$6,'白菜'!$G$7:$K$7,'白菜'!$G$8:$K$8,'白菜'!$G$9:$K$9,'白菜'!$G$10:$K$10,'白菜'!$D$4</definedName>
    <definedName name="入力順３">'きゅうり'!$D$5,'きゅうり'!$D$6,'きゅうり'!$D$7,'きゅうり'!$D$8,'きゅうり'!$D$9,'きゅうり'!$D$10,'きゅうり'!$G$6:$K$6,'きゅうり'!$G$7:$K$7,'きゅうり'!$G$8:$K$8,'きゅうり'!$G$9:$K$9,'きゅうり'!$G$10:$K$10,'きゅうり'!$D$4</definedName>
    <definedName name="農薬区分">'リスト'!$C$4:$C$7</definedName>
    <definedName name="農薬名称">'リスト'!$G$4:$G$104</definedName>
    <definedName name="肥料名">'リスト'!$E$4:$E$53</definedName>
  </definedNames>
  <calcPr fullCalcOnLoad="1"/>
</workbook>
</file>

<file path=xl/sharedStrings.xml><?xml version="1.0" encoding="utf-8"?>
<sst xmlns="http://schemas.openxmlformats.org/spreadsheetml/2006/main" count="669" uniqueCount="108">
  <si>
    <t>区分</t>
  </si>
  <si>
    <t>登録番号</t>
  </si>
  <si>
    <t>基準倍率</t>
  </si>
  <si>
    <t>限度回数</t>
  </si>
  <si>
    <t>有効成分</t>
  </si>
  <si>
    <t>使用可能時期</t>
  </si>
  <si>
    <t>濃度</t>
  </si>
  <si>
    <t>平成</t>
  </si>
  <si>
    <t>栽培管理日誌</t>
  </si>
  <si>
    <t>出荷会員名</t>
  </si>
  <si>
    <t>肥料などの品名</t>
  </si>
  <si>
    <t>農薬</t>
  </si>
  <si>
    <t>使用基準</t>
  </si>
  <si>
    <t>散布量</t>
  </si>
  <si>
    <t>可能回数</t>
  </si>
  <si>
    <t>殺菌剤</t>
  </si>
  <si>
    <t>殺虫剤</t>
  </si>
  <si>
    <t>○作物名</t>
  </si>
  <si>
    <t>○圃場番号</t>
  </si>
  <si>
    <t>○栽培面積</t>
  </si>
  <si>
    <t>○収穫期間</t>
  </si>
  <si>
    <t>農薬区分</t>
  </si>
  <si>
    <t>除草剤</t>
  </si>
  <si>
    <t>肥料名</t>
  </si>
  <si>
    <t>8-8-8化成</t>
  </si>
  <si>
    <t>14-14-14化成</t>
  </si>
  <si>
    <t>ＩＢ化成</t>
  </si>
  <si>
    <t>堆肥</t>
  </si>
  <si>
    <t>油粕</t>
  </si>
  <si>
    <t>尿素</t>
  </si>
  <si>
    <t>骨粉</t>
  </si>
  <si>
    <t>石灰窒素</t>
  </si>
  <si>
    <t>苦土石灰</t>
  </si>
  <si>
    <t>生石灰</t>
  </si>
  <si>
    <t>消石灰</t>
  </si>
  <si>
    <t>農薬名</t>
  </si>
  <si>
    <t>マラソン乳剤</t>
  </si>
  <si>
    <t>スミチオン乳剤</t>
  </si>
  <si>
    <t>アファーム</t>
  </si>
  <si>
    <t>ベストガード顆粒</t>
  </si>
  <si>
    <t>○○○○</t>
  </si>
  <si>
    <t>A12345</t>
  </si>
  <si>
    <t>◎◎◎◎</t>
  </si>
  <si>
    <t>A00123</t>
  </si>
  <si>
    <t>●●●●</t>
  </si>
  <si>
    <t>B45678</t>
  </si>
  <si>
    <t>□□□□</t>
  </si>
  <si>
    <t>C54321</t>
  </si>
  <si>
    <t>　　年度</t>
  </si>
  <si>
    <t>産直出荷の農産物用</t>
  </si>
  <si>
    <t>会員Ｎｏ．</t>
  </si>
  <si>
    <t>月/日</t>
  </si>
  <si>
    <t>月/日</t>
  </si>
  <si>
    <t>施用量(kg)</t>
  </si>
  <si>
    <t>○施肥日誌</t>
  </si>
  <si>
    <t>希釈倍率・使用量</t>
  </si>
  <si>
    <t>薬剤名（商品名）</t>
  </si>
  <si>
    <t>備考</t>
  </si>
  <si>
    <t>使用月日・使用濃度・散布量</t>
  </si>
  <si>
    <t>○播種日・定植日</t>
  </si>
  <si>
    <t>○収穫期間・出荷期間</t>
  </si>
  <si>
    <t>○防除日誌</t>
  </si>
  <si>
    <t>１回目</t>
  </si>
  <si>
    <t>２回目</t>
  </si>
  <si>
    <t>３回目</t>
  </si>
  <si>
    <t>４回目</t>
  </si>
  <si>
    <t>５回目</t>
  </si>
  <si>
    <t>殺菌剤・殺虫剤・除草剤の区分</t>
  </si>
  <si>
    <t>濃度</t>
  </si>
  <si>
    <t>散布量</t>
  </si>
  <si>
    <t>国登録番号</t>
  </si>
  <si>
    <t>○播種日</t>
  </si>
  <si>
    <t>○定植日</t>
  </si>
  <si>
    <t>JA土浦　産直様式</t>
  </si>
  <si>
    <t>ほうれん草</t>
  </si>
  <si>
    <t>殺菌剤・ 殺虫剤・ 除草剤　　の区分</t>
  </si>
  <si>
    <t>a</t>
  </si>
  <si>
    <t>作物名</t>
  </si>
  <si>
    <t>C</t>
  </si>
  <si>
    <t>D</t>
  </si>
  <si>
    <t>E</t>
  </si>
  <si>
    <t>G</t>
  </si>
  <si>
    <t>H</t>
  </si>
  <si>
    <t>I</t>
  </si>
  <si>
    <t>J</t>
  </si>
  <si>
    <t>K</t>
  </si>
  <si>
    <t>B</t>
  </si>
  <si>
    <t>野菜名</t>
  </si>
  <si>
    <t>大根</t>
  </si>
  <si>
    <t>きゅうり</t>
  </si>
  <si>
    <t>シート名</t>
  </si>
  <si>
    <t>○出荷期間</t>
  </si>
  <si>
    <t>a</t>
  </si>
  <si>
    <t>a</t>
  </si>
  <si>
    <t>○定植日</t>
  </si>
  <si>
    <t>○出荷期間</t>
  </si>
  <si>
    <t>a</t>
  </si>
  <si>
    <t>○出荷期間</t>
  </si>
  <si>
    <t>白菜</t>
  </si>
  <si>
    <t>水菜</t>
  </si>
  <si>
    <t>キャベツ</t>
  </si>
  <si>
    <t>トマト</t>
  </si>
  <si>
    <t>レタス</t>
  </si>
  <si>
    <t>ネギ</t>
  </si>
  <si>
    <t>人参</t>
  </si>
  <si>
    <t>ほうれん草</t>
  </si>
  <si>
    <t xml:space="preserve"> 　年度</t>
  </si>
  <si>
    <t>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</si>
</sst>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創英角ｺﾞｼｯｸUB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0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3" borderId="26" xfId="0" applyFill="1" applyBorder="1" applyAlignment="1" applyProtection="1">
      <alignment vertical="center"/>
      <protection locked="0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7" xfId="0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2" fillId="5" borderId="0" xfId="16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Continuous" vertical="center"/>
    </xf>
    <xf numFmtId="0" fontId="5" fillId="5" borderId="0" xfId="0" applyFont="1" applyFill="1" applyAlignment="1">
      <alignment horizontal="centerContinuous" vertical="center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5" borderId="28" xfId="0" applyFont="1" applyFill="1" applyBorder="1" applyAlignment="1">
      <alignment horizontal="centerContinuous" vertical="center"/>
    </xf>
    <xf numFmtId="0" fontId="5" fillId="5" borderId="14" xfId="0" applyFont="1" applyFill="1" applyBorder="1" applyAlignment="1">
      <alignment horizontal="centerContinuous" vertical="center"/>
    </xf>
    <xf numFmtId="0" fontId="5" fillId="5" borderId="29" xfId="0" applyFont="1" applyFill="1" applyBorder="1" applyAlignment="1">
      <alignment horizontal="centerContinuous" vertical="center"/>
    </xf>
    <xf numFmtId="0" fontId="5" fillId="5" borderId="3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vertical="center"/>
    </xf>
    <xf numFmtId="56" fontId="5" fillId="0" borderId="1" xfId="0" applyNumberFormat="1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5" borderId="0" xfId="0" applyFont="1" applyFill="1" applyAlignment="1">
      <alignment horizontal="left" vertical="center"/>
    </xf>
    <xf numFmtId="0" fontId="15" fillId="5" borderId="0" xfId="16" applyFont="1" applyFill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5" fillId="5" borderId="0" xfId="16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vertical="center"/>
    </xf>
    <xf numFmtId="49" fontId="5" fillId="0" borderId="31" xfId="0" applyNumberFormat="1" applyFont="1" applyBorder="1" applyAlignment="1" applyProtection="1">
      <alignment vertical="center"/>
      <protection locked="0"/>
    </xf>
    <xf numFmtId="49" fontId="5" fillId="0" borderId="29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6" fontId="8" fillId="0" borderId="17" xfId="0" applyNumberFormat="1" applyFont="1" applyBorder="1" applyAlignment="1">
      <alignment vertical="center"/>
    </xf>
    <xf numFmtId="56" fontId="8" fillId="0" borderId="8" xfId="0" applyNumberFormat="1" applyFont="1" applyBorder="1" applyAlignment="1">
      <alignment vertical="center"/>
    </xf>
    <xf numFmtId="56" fontId="8" fillId="0" borderId="5" xfId="0" applyNumberFormat="1" applyFont="1" applyBorder="1" applyAlignment="1">
      <alignment vertical="center"/>
    </xf>
    <xf numFmtId="56" fontId="8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5" borderId="30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56" fontId="5" fillId="0" borderId="16" xfId="0" applyNumberFormat="1" applyFont="1" applyBorder="1" applyAlignment="1" applyProtection="1">
      <alignment vertical="center"/>
      <protection locked="0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176" fontId="5" fillId="0" borderId="48" xfId="0" applyNumberFormat="1" applyFont="1" applyBorder="1" applyAlignment="1" applyProtection="1">
      <alignment vertical="center"/>
      <protection locked="0"/>
    </xf>
    <xf numFmtId="176" fontId="5" fillId="0" borderId="49" xfId="0" applyNumberFormat="1" applyFont="1" applyBorder="1" applyAlignment="1" applyProtection="1">
      <alignment vertical="center"/>
      <protection locked="0"/>
    </xf>
    <xf numFmtId="176" fontId="5" fillId="0" borderId="28" xfId="0" applyNumberFormat="1" applyFont="1" applyBorder="1" applyAlignment="1" applyProtection="1">
      <alignment vertical="center"/>
      <protection locked="0"/>
    </xf>
    <xf numFmtId="176" fontId="5" fillId="0" borderId="29" xfId="0" applyNumberFormat="1" applyFont="1" applyBorder="1" applyAlignment="1" applyProtection="1">
      <alignment vertical="center"/>
      <protection locked="0"/>
    </xf>
    <xf numFmtId="49" fontId="5" fillId="0" borderId="28" xfId="0" applyNumberFormat="1" applyFont="1" applyBorder="1" applyAlignment="1" applyProtection="1">
      <alignment vertical="center"/>
      <protection locked="0"/>
    </xf>
    <xf numFmtId="49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FFD5"/>
      <rgbColor rgb="00000080"/>
      <rgbColor rgb="00FF00FF"/>
      <rgbColor rgb="00FFFF00"/>
      <rgbColor rgb="0000FFFF"/>
      <rgbColor rgb="00800080"/>
      <rgbColor rgb="00800000"/>
      <rgbColor rgb="00008080"/>
      <rgbColor rgb="00D5E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9312;" /><Relationship Id="rId2" Type="http://schemas.openxmlformats.org/officeDocument/2006/relationships/hyperlink" Target="#&#9313;" /><Relationship Id="rId3" Type="http://schemas.openxmlformats.org/officeDocument/2006/relationships/hyperlink" Target="#&#9314;" /><Relationship Id="rId4" Type="http://schemas.openxmlformats.org/officeDocument/2006/relationships/hyperlink" Target="#&#9315;" /><Relationship Id="rId5" Type="http://schemas.openxmlformats.org/officeDocument/2006/relationships/hyperlink" Target="#&#9316;" /><Relationship Id="rId6" Type="http://schemas.openxmlformats.org/officeDocument/2006/relationships/hyperlink" Target="#&#9317;" /><Relationship Id="rId7" Type="http://schemas.openxmlformats.org/officeDocument/2006/relationships/hyperlink" Target="#&#20837;&#21147;&#38918;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9316;B" /><Relationship Id="rId2" Type="http://schemas.openxmlformats.org/officeDocument/2006/relationships/hyperlink" Target="#&#9312;B" /><Relationship Id="rId3" Type="http://schemas.openxmlformats.org/officeDocument/2006/relationships/hyperlink" Target="#&#20837;&#21147;&#38918;&#65298;" /><Relationship Id="rId4" Type="http://schemas.openxmlformats.org/officeDocument/2006/relationships/hyperlink" Target="#&#9313;B" /><Relationship Id="rId5" Type="http://schemas.openxmlformats.org/officeDocument/2006/relationships/hyperlink" Target="#&#9314;B" /><Relationship Id="rId6" Type="http://schemas.openxmlformats.org/officeDocument/2006/relationships/hyperlink" Target="#&#9315;B" /><Relationship Id="rId7" Type="http://schemas.openxmlformats.org/officeDocument/2006/relationships/hyperlink" Target="#&#9317;B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9315;C" /><Relationship Id="rId2" Type="http://schemas.openxmlformats.org/officeDocument/2006/relationships/hyperlink" Target="#&#20837;&#21147;&#38918;&#65299;" /><Relationship Id="rId3" Type="http://schemas.openxmlformats.org/officeDocument/2006/relationships/hyperlink" Target="#&#9314;C" /><Relationship Id="rId4" Type="http://schemas.openxmlformats.org/officeDocument/2006/relationships/hyperlink" Target="#&#9317;C" /><Relationship Id="rId5" Type="http://schemas.openxmlformats.org/officeDocument/2006/relationships/hyperlink" Target="#&#9316;C" /><Relationship Id="rId6" Type="http://schemas.openxmlformats.org/officeDocument/2006/relationships/hyperlink" Target="#&#9312;C" /><Relationship Id="rId7" Type="http://schemas.openxmlformats.org/officeDocument/2006/relationships/hyperlink" Target="#&#9313;C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47625</xdr:rowOff>
    </xdr:from>
    <xdr:to>
      <xdr:col>0</xdr:col>
      <xdr:colOff>266700</xdr:colOff>
      <xdr:row>17</xdr:row>
      <xdr:rowOff>219075</xdr:rowOff>
    </xdr:to>
    <xdr:sp>
      <xdr:nvSpPr>
        <xdr:cNvPr id="1" name="AutoShape 10">
          <a:hlinkClick r:id="rId1"/>
        </xdr:cNvPr>
        <xdr:cNvSpPr>
          <a:spLocks noChangeAspect="1"/>
        </xdr:cNvSpPr>
      </xdr:nvSpPr>
      <xdr:spPr>
        <a:xfrm>
          <a:off x="85725" y="4429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47625</xdr:rowOff>
    </xdr:from>
    <xdr:to>
      <xdr:col>0</xdr:col>
      <xdr:colOff>266700</xdr:colOff>
      <xdr:row>20</xdr:row>
      <xdr:rowOff>219075</xdr:rowOff>
    </xdr:to>
    <xdr:sp>
      <xdr:nvSpPr>
        <xdr:cNvPr id="2" name="AutoShape 11">
          <a:hlinkClick r:id="rId2"/>
        </xdr:cNvPr>
        <xdr:cNvSpPr>
          <a:spLocks noChangeAspect="1"/>
        </xdr:cNvSpPr>
      </xdr:nvSpPr>
      <xdr:spPr>
        <a:xfrm>
          <a:off x="85725" y="52863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47625</xdr:rowOff>
    </xdr:from>
    <xdr:to>
      <xdr:col>0</xdr:col>
      <xdr:colOff>266700</xdr:colOff>
      <xdr:row>23</xdr:row>
      <xdr:rowOff>219075</xdr:rowOff>
    </xdr:to>
    <xdr:sp>
      <xdr:nvSpPr>
        <xdr:cNvPr id="3" name="AutoShape 12">
          <a:hlinkClick r:id="rId3"/>
        </xdr:cNvPr>
        <xdr:cNvSpPr>
          <a:spLocks noChangeAspect="1"/>
        </xdr:cNvSpPr>
      </xdr:nvSpPr>
      <xdr:spPr>
        <a:xfrm>
          <a:off x="85725" y="61436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0</xdr:col>
      <xdr:colOff>266700</xdr:colOff>
      <xdr:row>26</xdr:row>
      <xdr:rowOff>228600</xdr:rowOff>
    </xdr:to>
    <xdr:sp>
      <xdr:nvSpPr>
        <xdr:cNvPr id="4" name="AutoShape 13">
          <a:hlinkClick r:id="rId4"/>
        </xdr:cNvPr>
        <xdr:cNvSpPr>
          <a:spLocks noChangeAspect="1"/>
        </xdr:cNvSpPr>
      </xdr:nvSpPr>
      <xdr:spPr>
        <a:xfrm>
          <a:off x="85725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47625</xdr:rowOff>
    </xdr:from>
    <xdr:to>
      <xdr:col>0</xdr:col>
      <xdr:colOff>276225</xdr:colOff>
      <xdr:row>29</xdr:row>
      <xdr:rowOff>219075</xdr:rowOff>
    </xdr:to>
    <xdr:sp>
      <xdr:nvSpPr>
        <xdr:cNvPr id="5" name="AutoShape 14">
          <a:hlinkClick r:id="rId5"/>
        </xdr:cNvPr>
        <xdr:cNvSpPr>
          <a:spLocks noChangeAspect="1"/>
        </xdr:cNvSpPr>
      </xdr:nvSpPr>
      <xdr:spPr>
        <a:xfrm>
          <a:off x="95250" y="7858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38100</xdr:rowOff>
    </xdr:from>
    <xdr:to>
      <xdr:col>0</xdr:col>
      <xdr:colOff>266700</xdr:colOff>
      <xdr:row>32</xdr:row>
      <xdr:rowOff>209550</xdr:rowOff>
    </xdr:to>
    <xdr:sp>
      <xdr:nvSpPr>
        <xdr:cNvPr id="6" name="AutoShape 15">
          <a:hlinkClick r:id="rId6"/>
        </xdr:cNvPr>
        <xdr:cNvSpPr>
          <a:spLocks noChangeAspect="1"/>
        </xdr:cNvSpPr>
      </xdr:nvSpPr>
      <xdr:spPr>
        <a:xfrm>
          <a:off x="85725" y="87058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942975</xdr:colOff>
      <xdr:row>3</xdr:row>
      <xdr:rowOff>47625</xdr:rowOff>
    </xdr:from>
    <xdr:to>
      <xdr:col>2</xdr:col>
      <xdr:colOff>1123950</xdr:colOff>
      <xdr:row>3</xdr:row>
      <xdr:rowOff>219075</xdr:rowOff>
    </xdr:to>
    <xdr:sp>
      <xdr:nvSpPr>
        <xdr:cNvPr id="7" name="AutoShape 17">
          <a:hlinkClick r:id="rId7"/>
        </xdr:cNvPr>
        <xdr:cNvSpPr>
          <a:spLocks noChangeAspect="1"/>
        </xdr:cNvSpPr>
      </xdr:nvSpPr>
      <xdr:spPr>
        <a:xfrm>
          <a:off x="1933575" y="904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57150</xdr:rowOff>
    </xdr:from>
    <xdr:to>
      <xdr:col>2</xdr:col>
      <xdr:colOff>1133475</xdr:colOff>
      <xdr:row>3</xdr:row>
      <xdr:rowOff>228600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14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57150</xdr:rowOff>
    </xdr:from>
    <xdr:to>
      <xdr:col>0</xdr:col>
      <xdr:colOff>266700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85725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57150</xdr:rowOff>
    </xdr:from>
    <xdr:to>
      <xdr:col>2</xdr:col>
      <xdr:colOff>1133475</xdr:colOff>
      <xdr:row>3</xdr:row>
      <xdr:rowOff>228600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14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57150</xdr:rowOff>
    </xdr:from>
    <xdr:to>
      <xdr:col>0</xdr:col>
      <xdr:colOff>266700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85725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1" name="AutoShape 6">
          <a:hlinkClick r:id="rId1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2" name="AutoShape 7">
          <a:hlinkClick r:id="rId2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47625</xdr:rowOff>
    </xdr:from>
    <xdr:to>
      <xdr:col>2</xdr:col>
      <xdr:colOff>1133475</xdr:colOff>
      <xdr:row>3</xdr:row>
      <xdr:rowOff>219075</xdr:rowOff>
    </xdr:to>
    <xdr:sp>
      <xdr:nvSpPr>
        <xdr:cNvPr id="3" name="AutoShape 8">
          <a:hlinkClick r:id="rId3"/>
        </xdr:cNvPr>
        <xdr:cNvSpPr>
          <a:spLocks noChangeAspect="1"/>
        </xdr:cNvSpPr>
      </xdr:nvSpPr>
      <xdr:spPr>
        <a:xfrm>
          <a:off x="1943100" y="904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4" name="AutoShape 9">
          <a:hlinkClick r:id="rId4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57150</xdr:rowOff>
    </xdr:from>
    <xdr:to>
      <xdr:col>0</xdr:col>
      <xdr:colOff>266700</xdr:colOff>
      <xdr:row>23</xdr:row>
      <xdr:rowOff>228600</xdr:rowOff>
    </xdr:to>
    <xdr:sp>
      <xdr:nvSpPr>
        <xdr:cNvPr id="5" name="AutoShape 10">
          <a:hlinkClick r:id="rId5"/>
        </xdr:cNvPr>
        <xdr:cNvSpPr>
          <a:spLocks noChangeAspect="1"/>
        </xdr:cNvSpPr>
      </xdr:nvSpPr>
      <xdr:spPr>
        <a:xfrm>
          <a:off x="85725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6" name="AutoShape 11">
          <a:hlinkClick r:id="rId6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7" name="AutoShape 12">
          <a:hlinkClick r:id="rId7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4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942975</xdr:colOff>
      <xdr:row>3</xdr:row>
      <xdr:rowOff>47625</xdr:rowOff>
    </xdr:from>
    <xdr:to>
      <xdr:col>2</xdr:col>
      <xdr:colOff>1123950</xdr:colOff>
      <xdr:row>3</xdr:row>
      <xdr:rowOff>219075</xdr:rowOff>
    </xdr:to>
    <xdr:sp>
      <xdr:nvSpPr>
        <xdr:cNvPr id="2" name="AutoShape 5">
          <a:hlinkClick r:id="rId2"/>
        </xdr:cNvPr>
        <xdr:cNvSpPr>
          <a:spLocks noChangeAspect="1"/>
        </xdr:cNvSpPr>
      </xdr:nvSpPr>
      <xdr:spPr>
        <a:xfrm>
          <a:off x="1933575" y="904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276225</xdr:colOff>
      <xdr:row>23</xdr:row>
      <xdr:rowOff>228600</xdr:rowOff>
    </xdr:to>
    <xdr:sp>
      <xdr:nvSpPr>
        <xdr:cNvPr id="3" name="AutoShape 6">
          <a:hlinkClick r:id="rId3"/>
        </xdr:cNvPr>
        <xdr:cNvSpPr>
          <a:spLocks noChangeAspect="1"/>
        </xdr:cNvSpPr>
      </xdr:nvSpPr>
      <xdr:spPr>
        <a:xfrm>
          <a:off x="95250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7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5" name="AutoShape 8">
          <a:hlinkClick r:id="rId5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6" name="AutoShape 9">
          <a:hlinkClick r:id="rId6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10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47625</xdr:rowOff>
    </xdr:from>
    <xdr:to>
      <xdr:col>2</xdr:col>
      <xdr:colOff>1133475</xdr:colOff>
      <xdr:row>3</xdr:row>
      <xdr:rowOff>219075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04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276225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95250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47625</xdr:rowOff>
    </xdr:from>
    <xdr:to>
      <xdr:col>0</xdr:col>
      <xdr:colOff>276225</xdr:colOff>
      <xdr:row>17</xdr:row>
      <xdr:rowOff>219075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29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47625</xdr:rowOff>
    </xdr:from>
    <xdr:to>
      <xdr:col>2</xdr:col>
      <xdr:colOff>1133475</xdr:colOff>
      <xdr:row>3</xdr:row>
      <xdr:rowOff>219075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04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276225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95250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47625</xdr:rowOff>
    </xdr:from>
    <xdr:to>
      <xdr:col>0</xdr:col>
      <xdr:colOff>276225</xdr:colOff>
      <xdr:row>17</xdr:row>
      <xdr:rowOff>219075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29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57150</xdr:rowOff>
    </xdr:from>
    <xdr:to>
      <xdr:col>2</xdr:col>
      <xdr:colOff>1133475</xdr:colOff>
      <xdr:row>3</xdr:row>
      <xdr:rowOff>228600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14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276225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95250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57150</xdr:rowOff>
    </xdr:from>
    <xdr:to>
      <xdr:col>0</xdr:col>
      <xdr:colOff>266700</xdr:colOff>
      <xdr:row>29</xdr:row>
      <xdr:rowOff>228600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85725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57150</xdr:rowOff>
    </xdr:from>
    <xdr:to>
      <xdr:col>2</xdr:col>
      <xdr:colOff>1133475</xdr:colOff>
      <xdr:row>3</xdr:row>
      <xdr:rowOff>228600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14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276225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95250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0</xdr:col>
      <xdr:colOff>276225</xdr:colOff>
      <xdr:row>32</xdr:row>
      <xdr:rowOff>219075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153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0</xdr:col>
      <xdr:colOff>276225</xdr:colOff>
      <xdr:row>29</xdr:row>
      <xdr:rowOff>228600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67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47625</xdr:rowOff>
    </xdr:from>
    <xdr:to>
      <xdr:col>0</xdr:col>
      <xdr:colOff>276225</xdr:colOff>
      <xdr:row>17</xdr:row>
      <xdr:rowOff>219075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29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276225</xdr:colOff>
      <xdr:row>26</xdr:row>
      <xdr:rowOff>228600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10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47625</xdr:rowOff>
    </xdr:from>
    <xdr:to>
      <xdr:col>2</xdr:col>
      <xdr:colOff>1133475</xdr:colOff>
      <xdr:row>3</xdr:row>
      <xdr:rowOff>219075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04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47625</xdr:rowOff>
    </xdr:from>
    <xdr:to>
      <xdr:col>0</xdr:col>
      <xdr:colOff>276225</xdr:colOff>
      <xdr:row>23</xdr:row>
      <xdr:rowOff>219075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95250" y="61436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0</xdr:col>
      <xdr:colOff>276225</xdr:colOff>
      <xdr:row>32</xdr:row>
      <xdr:rowOff>219075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153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47625</xdr:rowOff>
    </xdr:from>
    <xdr:to>
      <xdr:col>0</xdr:col>
      <xdr:colOff>276225</xdr:colOff>
      <xdr:row>29</xdr:row>
      <xdr:rowOff>219075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58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0</xdr:col>
      <xdr:colOff>276225</xdr:colOff>
      <xdr:row>26</xdr:row>
      <xdr:rowOff>219075</xdr:rowOff>
    </xdr:to>
    <xdr:sp>
      <xdr:nvSpPr>
        <xdr:cNvPr id="1" name="AutoShape 1">
          <a:hlinkClick r:id="rId1"/>
        </xdr:cNvPr>
        <xdr:cNvSpPr>
          <a:spLocks noChangeAspect="1"/>
        </xdr:cNvSpPr>
      </xdr:nvSpPr>
      <xdr:spPr>
        <a:xfrm>
          <a:off x="95250" y="700087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952500</xdr:colOff>
      <xdr:row>3</xdr:row>
      <xdr:rowOff>57150</xdr:rowOff>
    </xdr:from>
    <xdr:to>
      <xdr:col>2</xdr:col>
      <xdr:colOff>1133475</xdr:colOff>
      <xdr:row>3</xdr:row>
      <xdr:rowOff>228600</xdr:rowOff>
    </xdr:to>
    <xdr:sp>
      <xdr:nvSpPr>
        <xdr:cNvPr id="2" name="AutoShape 2">
          <a:hlinkClick r:id="rId2"/>
        </xdr:cNvPr>
        <xdr:cNvSpPr>
          <a:spLocks noChangeAspect="1"/>
        </xdr:cNvSpPr>
      </xdr:nvSpPr>
      <xdr:spPr>
        <a:xfrm>
          <a:off x="1943100" y="9144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57150</xdr:rowOff>
    </xdr:from>
    <xdr:to>
      <xdr:col>0</xdr:col>
      <xdr:colOff>276225</xdr:colOff>
      <xdr:row>23</xdr:row>
      <xdr:rowOff>228600</xdr:rowOff>
    </xdr:to>
    <xdr:sp>
      <xdr:nvSpPr>
        <xdr:cNvPr id="3" name="AutoShape 3">
          <a:hlinkClick r:id="rId3"/>
        </xdr:cNvPr>
        <xdr:cNvSpPr>
          <a:spLocks noChangeAspect="1"/>
        </xdr:cNvSpPr>
      </xdr:nvSpPr>
      <xdr:spPr>
        <a:xfrm>
          <a:off x="95250" y="61531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0</xdr:col>
      <xdr:colOff>276225</xdr:colOff>
      <xdr:row>32</xdr:row>
      <xdr:rowOff>228600</xdr:rowOff>
    </xdr:to>
    <xdr:sp>
      <xdr:nvSpPr>
        <xdr:cNvPr id="4" name="AutoShape 4">
          <a:hlinkClick r:id="rId4"/>
        </xdr:cNvPr>
        <xdr:cNvSpPr>
          <a:spLocks noChangeAspect="1"/>
        </xdr:cNvSpPr>
      </xdr:nvSpPr>
      <xdr:spPr>
        <a:xfrm>
          <a:off x="95250" y="8724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47625</xdr:rowOff>
    </xdr:from>
    <xdr:to>
      <xdr:col>0</xdr:col>
      <xdr:colOff>276225</xdr:colOff>
      <xdr:row>29</xdr:row>
      <xdr:rowOff>219075</xdr:rowOff>
    </xdr:to>
    <xdr:sp>
      <xdr:nvSpPr>
        <xdr:cNvPr id="5" name="AutoShape 5">
          <a:hlinkClick r:id="rId5"/>
        </xdr:cNvPr>
        <xdr:cNvSpPr>
          <a:spLocks noChangeAspect="1"/>
        </xdr:cNvSpPr>
      </xdr:nvSpPr>
      <xdr:spPr>
        <a:xfrm>
          <a:off x="95250" y="7858125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276225</xdr:colOff>
      <xdr:row>17</xdr:row>
      <xdr:rowOff>228600</xdr:rowOff>
    </xdr:to>
    <xdr:sp>
      <xdr:nvSpPr>
        <xdr:cNvPr id="6" name="AutoShape 6">
          <a:hlinkClick r:id="rId6"/>
        </xdr:cNvPr>
        <xdr:cNvSpPr>
          <a:spLocks noChangeAspect="1"/>
        </xdr:cNvSpPr>
      </xdr:nvSpPr>
      <xdr:spPr>
        <a:xfrm>
          <a:off x="95250" y="443865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57150</xdr:rowOff>
    </xdr:from>
    <xdr:to>
      <xdr:col>0</xdr:col>
      <xdr:colOff>276225</xdr:colOff>
      <xdr:row>20</xdr:row>
      <xdr:rowOff>228600</xdr:rowOff>
    </xdr:to>
    <xdr:sp>
      <xdr:nvSpPr>
        <xdr:cNvPr id="7" name="AutoShape 7">
          <a:hlinkClick r:id="rId7"/>
        </xdr:cNvPr>
        <xdr:cNvSpPr>
          <a:spLocks noChangeAspect="1"/>
        </xdr:cNvSpPr>
      </xdr:nvSpPr>
      <xdr:spPr>
        <a:xfrm>
          <a:off x="95250" y="5295900"/>
          <a:ext cx="180975" cy="180975"/>
        </a:xfrm>
        <a:prstGeom prst="ellipse">
          <a:avLst/>
        </a:prstGeom>
        <a:gradFill rotWithShape="1">
          <a:gsLst>
            <a:gs pos="0">
              <a:srgbClr val="F79646"/>
            </a:gs>
            <a:gs pos="100000">
              <a:srgbClr val="974706"/>
            </a:gs>
          </a:gsLst>
          <a:lin ang="2700000" scaled="1"/>
        </a:gradFill>
        <a:ln w="127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25200" tIns="0" rIns="252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showGridLines="0" showRowColHeaders="0" workbookViewId="0" topLeftCell="A1">
      <selection activeCell="N16" sqref="N16"/>
    </sheetView>
  </sheetViews>
  <sheetFormatPr defaultColWidth="9.00390625" defaultRowHeight="13.5"/>
  <cols>
    <col min="1" max="1" width="12.625" style="0" customWidth="1"/>
    <col min="2" max="2" width="2.125" style="0" customWidth="1"/>
    <col min="4" max="4" width="1.875" style="0" customWidth="1"/>
    <col min="5" max="5" width="14.375" style="0" customWidth="1"/>
    <col min="6" max="6" width="2.125" style="0" customWidth="1"/>
    <col min="7" max="7" width="14.875" style="0" customWidth="1"/>
    <col min="12" max="12" width="13.00390625" style="0" bestFit="1" customWidth="1"/>
    <col min="13" max="13" width="1.875" style="0" customWidth="1"/>
    <col min="14" max="14" width="13.75390625" style="0" customWidth="1"/>
  </cols>
  <sheetData>
    <row r="1" spans="1:20" ht="13.5">
      <c r="A1" s="100">
        <v>20</v>
      </c>
      <c r="B1" s="60"/>
      <c r="C1" s="100">
        <v>20</v>
      </c>
      <c r="D1" s="60"/>
      <c r="E1" s="100">
        <v>50</v>
      </c>
      <c r="F1" s="60"/>
      <c r="G1" s="100">
        <v>100</v>
      </c>
      <c r="H1" s="60"/>
      <c r="I1" s="60"/>
      <c r="J1" s="60"/>
      <c r="K1" s="60"/>
      <c r="L1" s="60"/>
      <c r="M1" s="60"/>
      <c r="N1" s="100">
        <v>30</v>
      </c>
      <c r="O1" s="60"/>
      <c r="P1" s="60"/>
      <c r="Q1" s="60"/>
      <c r="R1" s="60"/>
      <c r="S1" s="60"/>
      <c r="T1" s="60"/>
    </row>
    <row r="2" spans="1:20" ht="13.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3.5">
      <c r="A3" s="58" t="s">
        <v>87</v>
      </c>
      <c r="B3" s="60"/>
      <c r="C3" s="58" t="s">
        <v>21</v>
      </c>
      <c r="D3" s="60"/>
      <c r="E3" s="58" t="s">
        <v>23</v>
      </c>
      <c r="F3" s="60"/>
      <c r="G3" s="58" t="s">
        <v>35</v>
      </c>
      <c r="H3" s="58" t="s">
        <v>4</v>
      </c>
      <c r="I3" s="58" t="s">
        <v>1</v>
      </c>
      <c r="J3" s="58" t="s">
        <v>2</v>
      </c>
      <c r="K3" s="58" t="s">
        <v>3</v>
      </c>
      <c r="L3" s="58" t="s">
        <v>5</v>
      </c>
      <c r="M3" s="60"/>
      <c r="N3" s="59" t="s">
        <v>90</v>
      </c>
      <c r="O3" s="60"/>
      <c r="P3" s="60"/>
      <c r="Q3" s="60"/>
      <c r="R3" s="60"/>
      <c r="S3" s="60"/>
      <c r="T3" s="60"/>
    </row>
    <row r="4" spans="1:20" ht="13.5" hidden="1">
      <c r="A4" s="1"/>
      <c r="B4" s="60"/>
      <c r="C4" s="1"/>
      <c r="D4" s="60"/>
      <c r="E4" s="1"/>
      <c r="F4" s="60"/>
      <c r="G4" s="1"/>
      <c r="H4" s="1"/>
      <c r="I4" s="1"/>
      <c r="J4" s="1"/>
      <c r="K4" s="1"/>
      <c r="L4" s="1"/>
      <c r="M4" s="60"/>
      <c r="N4" s="1"/>
      <c r="O4" s="60"/>
      <c r="P4" s="60"/>
      <c r="Q4" s="60"/>
      <c r="R4" s="60"/>
      <c r="S4" s="60"/>
      <c r="T4" s="60"/>
    </row>
    <row r="5" spans="1:20" ht="13.5">
      <c r="A5" s="99" t="s">
        <v>74</v>
      </c>
      <c r="B5" s="60"/>
      <c r="C5" s="99" t="s">
        <v>16</v>
      </c>
      <c r="D5" s="60"/>
      <c r="E5" s="99" t="s">
        <v>24</v>
      </c>
      <c r="F5" s="60"/>
      <c r="G5" s="99" t="s">
        <v>36</v>
      </c>
      <c r="H5" s="99" t="s">
        <v>42</v>
      </c>
      <c r="I5" s="99" t="s">
        <v>43</v>
      </c>
      <c r="J5" s="99">
        <v>500</v>
      </c>
      <c r="K5" s="99">
        <v>2</v>
      </c>
      <c r="L5" s="99">
        <v>6</v>
      </c>
      <c r="M5" s="60"/>
      <c r="N5" s="99" t="str">
        <f>'ほうれん草'!L1</f>
        <v>ほうれん草</v>
      </c>
      <c r="O5" s="60"/>
      <c r="P5" s="60"/>
      <c r="Q5" s="60"/>
      <c r="R5" s="60"/>
      <c r="S5" s="60"/>
      <c r="T5" s="60"/>
    </row>
    <row r="6" spans="1:20" ht="13.5">
      <c r="A6" s="99" t="s">
        <v>88</v>
      </c>
      <c r="B6" s="60"/>
      <c r="C6" s="99" t="s">
        <v>15</v>
      </c>
      <c r="D6" s="60"/>
      <c r="E6" s="99" t="s">
        <v>25</v>
      </c>
      <c r="F6" s="60"/>
      <c r="G6" s="99" t="s">
        <v>37</v>
      </c>
      <c r="H6" s="99" t="s">
        <v>40</v>
      </c>
      <c r="I6" s="99" t="s">
        <v>41</v>
      </c>
      <c r="J6" s="99">
        <v>1000</v>
      </c>
      <c r="K6" s="99">
        <v>3</v>
      </c>
      <c r="L6" s="99">
        <v>3</v>
      </c>
      <c r="M6" s="60"/>
      <c r="N6" s="99" t="str">
        <f>'大根'!L1</f>
        <v>大根</v>
      </c>
      <c r="O6" s="60"/>
      <c r="P6" s="60"/>
      <c r="Q6" s="60"/>
      <c r="R6" s="60"/>
      <c r="S6" s="60"/>
      <c r="T6" s="60"/>
    </row>
    <row r="7" spans="1:20" ht="13.5">
      <c r="A7" s="99" t="s">
        <v>89</v>
      </c>
      <c r="B7" s="60"/>
      <c r="C7" s="99" t="s">
        <v>22</v>
      </c>
      <c r="D7" s="60"/>
      <c r="E7" s="99" t="s">
        <v>26</v>
      </c>
      <c r="F7" s="60"/>
      <c r="G7" s="99" t="s">
        <v>38</v>
      </c>
      <c r="H7" s="99" t="s">
        <v>44</v>
      </c>
      <c r="I7" s="99" t="s">
        <v>45</v>
      </c>
      <c r="J7" s="99">
        <v>800</v>
      </c>
      <c r="K7" s="99">
        <v>6</v>
      </c>
      <c r="L7" s="99">
        <v>5</v>
      </c>
      <c r="M7" s="60"/>
      <c r="N7" s="99" t="str">
        <f>きゅうり!L1</f>
        <v>きゅうり</v>
      </c>
      <c r="O7" s="60"/>
      <c r="P7" s="60"/>
      <c r="Q7" s="60"/>
      <c r="R7" s="60"/>
      <c r="S7" s="60"/>
      <c r="T7" s="60"/>
    </row>
    <row r="8" spans="1:20" ht="13.5">
      <c r="A8" s="99" t="s">
        <v>98</v>
      </c>
      <c r="B8" s="60"/>
      <c r="C8" s="99"/>
      <c r="D8" s="60"/>
      <c r="E8" s="99" t="s">
        <v>27</v>
      </c>
      <c r="F8" s="60"/>
      <c r="G8" s="99" t="s">
        <v>39</v>
      </c>
      <c r="H8" s="99" t="s">
        <v>46</v>
      </c>
      <c r="I8" s="99" t="s">
        <v>47</v>
      </c>
      <c r="J8" s="99">
        <v>1200</v>
      </c>
      <c r="K8" s="99">
        <v>4</v>
      </c>
      <c r="L8" s="99">
        <v>2</v>
      </c>
      <c r="M8" s="60"/>
      <c r="N8" s="99" t="str">
        <f>'白菜'!L1</f>
        <v>白菜</v>
      </c>
      <c r="O8" s="60"/>
      <c r="P8" s="60"/>
      <c r="Q8" s="60"/>
      <c r="R8" s="60"/>
      <c r="S8" s="60"/>
      <c r="T8" s="60"/>
    </row>
    <row r="9" spans="1:20" ht="13.5">
      <c r="A9" s="99" t="s">
        <v>99</v>
      </c>
      <c r="B9" s="60"/>
      <c r="C9" s="99"/>
      <c r="D9" s="60"/>
      <c r="E9" s="99" t="s">
        <v>28</v>
      </c>
      <c r="F9" s="60"/>
      <c r="G9" s="99"/>
      <c r="H9" s="99"/>
      <c r="I9" s="99"/>
      <c r="J9" s="99"/>
      <c r="K9" s="99"/>
      <c r="L9" s="99"/>
      <c r="M9" s="60"/>
      <c r="N9" s="99" t="str">
        <f>'水菜'!L1</f>
        <v>水菜</v>
      </c>
      <c r="O9" s="60"/>
      <c r="P9" s="60"/>
      <c r="Q9" s="60"/>
      <c r="R9" s="60"/>
      <c r="S9" s="60"/>
      <c r="T9" s="60"/>
    </row>
    <row r="10" spans="1:20" ht="13.5">
      <c r="A10" s="99" t="s">
        <v>104</v>
      </c>
      <c r="B10" s="60"/>
      <c r="C10" s="99"/>
      <c r="D10" s="60"/>
      <c r="E10" s="99" t="s">
        <v>29</v>
      </c>
      <c r="F10" s="60"/>
      <c r="G10" s="99"/>
      <c r="H10" s="99"/>
      <c r="I10" s="99"/>
      <c r="J10" s="99"/>
      <c r="K10" s="99"/>
      <c r="L10" s="99"/>
      <c r="M10" s="60"/>
      <c r="N10" s="99" t="str">
        <f>'人参'!L1</f>
        <v>人参</v>
      </c>
      <c r="O10" s="60"/>
      <c r="P10" s="60"/>
      <c r="Q10" s="60"/>
      <c r="R10" s="60"/>
      <c r="S10" s="60"/>
      <c r="T10" s="60"/>
    </row>
    <row r="11" spans="1:20" ht="13.5">
      <c r="A11" s="99" t="s">
        <v>100</v>
      </c>
      <c r="B11" s="60"/>
      <c r="C11" s="99"/>
      <c r="D11" s="60"/>
      <c r="E11" s="99" t="s">
        <v>30</v>
      </c>
      <c r="F11" s="60"/>
      <c r="G11" s="99"/>
      <c r="H11" s="99"/>
      <c r="I11" s="99"/>
      <c r="J11" s="99"/>
      <c r="K11" s="99"/>
      <c r="L11" s="99"/>
      <c r="M11" s="60"/>
      <c r="N11" s="99" t="str">
        <f>キャベツ!L1</f>
        <v>キャベツ</v>
      </c>
      <c r="O11" s="60"/>
      <c r="P11" s="60"/>
      <c r="Q11" s="60"/>
      <c r="R11" s="60"/>
      <c r="S11" s="60"/>
      <c r="T11" s="60"/>
    </row>
    <row r="12" spans="1:20" ht="13.5">
      <c r="A12" s="99" t="s">
        <v>101</v>
      </c>
      <c r="B12" s="60"/>
      <c r="C12" s="99"/>
      <c r="D12" s="60"/>
      <c r="E12" s="99" t="s">
        <v>31</v>
      </c>
      <c r="F12" s="60"/>
      <c r="G12" s="99"/>
      <c r="H12" s="99"/>
      <c r="I12" s="99"/>
      <c r="J12" s="99"/>
      <c r="K12" s="99"/>
      <c r="L12" s="99"/>
      <c r="M12" s="60"/>
      <c r="N12" s="99" t="str">
        <f>トマト!L1</f>
        <v>トマト</v>
      </c>
      <c r="O12" s="60"/>
      <c r="P12" s="60"/>
      <c r="Q12" s="60"/>
      <c r="R12" s="60"/>
      <c r="S12" s="60"/>
      <c r="T12" s="60"/>
    </row>
    <row r="13" spans="1:20" ht="13.5">
      <c r="A13" s="99" t="s">
        <v>102</v>
      </c>
      <c r="B13" s="60"/>
      <c r="C13" s="99"/>
      <c r="D13" s="60"/>
      <c r="E13" s="99" t="s">
        <v>32</v>
      </c>
      <c r="F13" s="60"/>
      <c r="G13" s="99"/>
      <c r="H13" s="99"/>
      <c r="I13" s="99"/>
      <c r="J13" s="99"/>
      <c r="K13" s="99"/>
      <c r="L13" s="99"/>
      <c r="M13" s="60"/>
      <c r="N13" s="99" t="str">
        <f>レタス!L1</f>
        <v>レタス</v>
      </c>
      <c r="O13" s="60"/>
      <c r="P13" s="60"/>
      <c r="Q13" s="60"/>
      <c r="R13" s="60"/>
      <c r="S13" s="60"/>
      <c r="T13" s="60"/>
    </row>
    <row r="14" spans="1:20" ht="13.5">
      <c r="A14" s="99" t="s">
        <v>103</v>
      </c>
      <c r="B14" s="60"/>
      <c r="C14" s="99"/>
      <c r="D14" s="60"/>
      <c r="E14" s="99" t="s">
        <v>33</v>
      </c>
      <c r="F14" s="60"/>
      <c r="G14" s="99"/>
      <c r="H14" s="99"/>
      <c r="I14" s="99"/>
      <c r="J14" s="99"/>
      <c r="K14" s="99"/>
      <c r="L14" s="99"/>
      <c r="M14" s="60"/>
      <c r="N14" s="99" t="str">
        <f>ネギ!L1</f>
        <v>ネギ</v>
      </c>
      <c r="O14" s="60"/>
      <c r="P14" s="60"/>
      <c r="Q14" s="60"/>
      <c r="R14" s="60"/>
      <c r="S14" s="60"/>
      <c r="T14" s="60"/>
    </row>
    <row r="15" spans="1:20" ht="13.5">
      <c r="A15" s="99"/>
      <c r="B15" s="60"/>
      <c r="C15" s="99"/>
      <c r="D15" s="60"/>
      <c r="E15" s="99" t="s">
        <v>34</v>
      </c>
      <c r="F15" s="60"/>
      <c r="G15" s="99"/>
      <c r="H15" s="99"/>
      <c r="I15" s="99"/>
      <c r="J15" s="99"/>
      <c r="K15" s="99"/>
      <c r="L15" s="99"/>
      <c r="M15" s="60"/>
      <c r="N15" s="99" t="str">
        <f>なす!L1</f>
        <v>なす</v>
      </c>
      <c r="O15" s="60"/>
      <c r="P15" s="60"/>
      <c r="Q15" s="60"/>
      <c r="R15" s="60"/>
      <c r="S15" s="60"/>
      <c r="T15" s="60"/>
    </row>
    <row r="16" spans="1:20" ht="13.5">
      <c r="A16" s="99"/>
      <c r="B16" s="60"/>
      <c r="C16" s="99"/>
      <c r="D16" s="60"/>
      <c r="E16" s="99"/>
      <c r="F16" s="60"/>
      <c r="G16" s="99"/>
      <c r="H16" s="99"/>
      <c r="I16" s="99"/>
      <c r="J16" s="99"/>
      <c r="K16" s="99"/>
      <c r="L16" s="99"/>
      <c r="M16" s="60"/>
      <c r="N16" s="99"/>
      <c r="O16" s="60"/>
      <c r="P16" s="60"/>
      <c r="Q16" s="60"/>
      <c r="R16" s="60"/>
      <c r="S16" s="60"/>
      <c r="T16" s="60"/>
    </row>
    <row r="17" spans="1:20" ht="13.5">
      <c r="A17" s="99"/>
      <c r="B17" s="60"/>
      <c r="C17" s="99"/>
      <c r="D17" s="60"/>
      <c r="E17" s="99"/>
      <c r="F17" s="60"/>
      <c r="G17" s="99"/>
      <c r="H17" s="99"/>
      <c r="I17" s="99"/>
      <c r="J17" s="99"/>
      <c r="K17" s="99"/>
      <c r="L17" s="99"/>
      <c r="M17" s="60"/>
      <c r="N17" s="99"/>
      <c r="O17" s="60"/>
      <c r="P17" s="60"/>
      <c r="Q17" s="60"/>
      <c r="R17" s="60"/>
      <c r="S17" s="60"/>
      <c r="T17" s="60"/>
    </row>
    <row r="18" spans="1:20" ht="13.5">
      <c r="A18" s="99"/>
      <c r="B18" s="60"/>
      <c r="C18" s="99"/>
      <c r="D18" s="60"/>
      <c r="E18" s="99"/>
      <c r="F18" s="60"/>
      <c r="G18" s="99"/>
      <c r="H18" s="99"/>
      <c r="I18" s="99"/>
      <c r="J18" s="99"/>
      <c r="K18" s="99"/>
      <c r="L18" s="99"/>
      <c r="M18" s="60"/>
      <c r="N18" s="99"/>
      <c r="O18" s="60"/>
      <c r="P18" s="60"/>
      <c r="Q18" s="60"/>
      <c r="R18" s="60"/>
      <c r="S18" s="60"/>
      <c r="T18" s="60"/>
    </row>
    <row r="19" spans="1:20" ht="13.5">
      <c r="A19" s="99"/>
      <c r="B19" s="60"/>
      <c r="C19" s="99"/>
      <c r="D19" s="60"/>
      <c r="E19" s="99"/>
      <c r="F19" s="60"/>
      <c r="G19" s="99"/>
      <c r="H19" s="99"/>
      <c r="I19" s="99"/>
      <c r="J19" s="99"/>
      <c r="K19" s="99"/>
      <c r="L19" s="99"/>
      <c r="M19" s="60"/>
      <c r="N19" s="99"/>
      <c r="O19" s="60"/>
      <c r="P19" s="60"/>
      <c r="Q19" s="60"/>
      <c r="R19" s="60"/>
      <c r="S19" s="60"/>
      <c r="T19" s="60"/>
    </row>
    <row r="20" spans="1:20" ht="13.5">
      <c r="A20" s="99"/>
      <c r="B20" s="60"/>
      <c r="C20" s="99"/>
      <c r="D20" s="60"/>
      <c r="E20" s="99"/>
      <c r="F20" s="60"/>
      <c r="G20" s="99"/>
      <c r="H20" s="99"/>
      <c r="I20" s="99"/>
      <c r="J20" s="99"/>
      <c r="K20" s="99"/>
      <c r="L20" s="99"/>
      <c r="M20" s="60"/>
      <c r="N20" s="99"/>
      <c r="O20" s="60"/>
      <c r="P20" s="60"/>
      <c r="Q20" s="60"/>
      <c r="R20" s="60"/>
      <c r="S20" s="60"/>
      <c r="T20" s="60"/>
    </row>
    <row r="21" spans="1:20" ht="13.5">
      <c r="A21" s="99"/>
      <c r="B21" s="60"/>
      <c r="C21" s="99"/>
      <c r="D21" s="60"/>
      <c r="E21" s="99"/>
      <c r="F21" s="60"/>
      <c r="G21" s="99"/>
      <c r="H21" s="99"/>
      <c r="I21" s="99"/>
      <c r="J21" s="99"/>
      <c r="K21" s="99"/>
      <c r="L21" s="99"/>
      <c r="M21" s="60"/>
      <c r="N21" s="99"/>
      <c r="O21" s="60"/>
      <c r="P21" s="60"/>
      <c r="Q21" s="60"/>
      <c r="R21" s="60"/>
      <c r="S21" s="60"/>
      <c r="T21" s="60"/>
    </row>
    <row r="22" spans="1:20" ht="13.5">
      <c r="A22" s="99"/>
      <c r="B22" s="60"/>
      <c r="C22" s="99"/>
      <c r="D22" s="60"/>
      <c r="E22" s="99"/>
      <c r="F22" s="60"/>
      <c r="G22" s="99"/>
      <c r="H22" s="99"/>
      <c r="I22" s="99"/>
      <c r="J22" s="99"/>
      <c r="K22" s="99"/>
      <c r="L22" s="99"/>
      <c r="M22" s="60"/>
      <c r="N22" s="99"/>
      <c r="O22" s="60"/>
      <c r="P22" s="60"/>
      <c r="Q22" s="60"/>
      <c r="R22" s="60"/>
      <c r="S22" s="60"/>
      <c r="T22" s="60"/>
    </row>
    <row r="23" spans="1:20" ht="13.5">
      <c r="A23" s="99"/>
      <c r="B23" s="60"/>
      <c r="C23" s="99"/>
      <c r="D23" s="60"/>
      <c r="E23" s="99"/>
      <c r="F23" s="60"/>
      <c r="G23" s="99"/>
      <c r="H23" s="99"/>
      <c r="I23" s="99"/>
      <c r="J23" s="99"/>
      <c r="K23" s="99"/>
      <c r="L23" s="99"/>
      <c r="M23" s="60"/>
      <c r="N23" s="99"/>
      <c r="O23" s="60"/>
      <c r="P23" s="60"/>
      <c r="Q23" s="60"/>
      <c r="R23" s="60"/>
      <c r="S23" s="60"/>
      <c r="T23" s="60"/>
    </row>
    <row r="24" spans="1:20" ht="13.5">
      <c r="A24" s="99"/>
      <c r="B24" s="60"/>
      <c r="C24" s="99"/>
      <c r="D24" s="60"/>
      <c r="E24" s="99"/>
      <c r="F24" s="60"/>
      <c r="G24" s="99"/>
      <c r="H24" s="99"/>
      <c r="I24" s="99"/>
      <c r="J24" s="99"/>
      <c r="K24" s="99"/>
      <c r="L24" s="99"/>
      <c r="M24" s="60"/>
      <c r="N24" s="99"/>
      <c r="O24" s="60"/>
      <c r="P24" s="60"/>
      <c r="Q24" s="60"/>
      <c r="R24" s="60"/>
      <c r="S24" s="60"/>
      <c r="T24" s="60"/>
    </row>
    <row r="25" spans="1:20" ht="13.5">
      <c r="A25" s="60"/>
      <c r="B25" s="60"/>
      <c r="C25" s="60"/>
      <c r="D25" s="60"/>
      <c r="E25" s="99"/>
      <c r="F25" s="60"/>
      <c r="G25" s="99"/>
      <c r="H25" s="99"/>
      <c r="I25" s="99"/>
      <c r="J25" s="99"/>
      <c r="K25" s="99"/>
      <c r="L25" s="99"/>
      <c r="M25" s="60"/>
      <c r="N25" s="99"/>
      <c r="O25" s="60"/>
      <c r="P25" s="60"/>
      <c r="Q25" s="60"/>
      <c r="R25" s="60"/>
      <c r="S25" s="60"/>
      <c r="T25" s="60"/>
    </row>
    <row r="26" spans="1:20" ht="13.5">
      <c r="A26" s="60"/>
      <c r="B26" s="60"/>
      <c r="C26" s="60"/>
      <c r="D26" s="60"/>
      <c r="E26" s="99"/>
      <c r="F26" s="60"/>
      <c r="G26" s="99"/>
      <c r="H26" s="99"/>
      <c r="I26" s="99"/>
      <c r="J26" s="99"/>
      <c r="K26" s="99"/>
      <c r="L26" s="99"/>
      <c r="M26" s="60"/>
      <c r="N26" s="99"/>
      <c r="O26" s="60"/>
      <c r="P26" s="60"/>
      <c r="Q26" s="60"/>
      <c r="R26" s="60"/>
      <c r="S26" s="60"/>
      <c r="T26" s="60"/>
    </row>
    <row r="27" spans="1:20" ht="13.5">
      <c r="A27" s="60"/>
      <c r="B27" s="60"/>
      <c r="C27" s="60"/>
      <c r="D27" s="60"/>
      <c r="E27" s="99"/>
      <c r="F27" s="60"/>
      <c r="G27" s="99"/>
      <c r="H27" s="99"/>
      <c r="I27" s="99"/>
      <c r="J27" s="99"/>
      <c r="K27" s="99"/>
      <c r="L27" s="99"/>
      <c r="M27" s="60"/>
      <c r="N27" s="99"/>
      <c r="O27" s="60"/>
      <c r="P27" s="60"/>
      <c r="Q27" s="60"/>
      <c r="R27" s="60"/>
      <c r="S27" s="60"/>
      <c r="T27" s="60"/>
    </row>
    <row r="28" spans="1:20" ht="13.5">
      <c r="A28" s="60"/>
      <c r="B28" s="60"/>
      <c r="C28" s="60"/>
      <c r="D28" s="60"/>
      <c r="E28" s="99"/>
      <c r="F28" s="60"/>
      <c r="G28" s="99"/>
      <c r="H28" s="99"/>
      <c r="I28" s="99"/>
      <c r="J28" s="99"/>
      <c r="K28" s="99"/>
      <c r="L28" s="99"/>
      <c r="M28" s="60"/>
      <c r="N28" s="99"/>
      <c r="O28" s="60"/>
      <c r="P28" s="60"/>
      <c r="Q28" s="60"/>
      <c r="R28" s="60"/>
      <c r="S28" s="60"/>
      <c r="T28" s="60"/>
    </row>
    <row r="29" spans="1:20" ht="13.5">
      <c r="A29" s="60"/>
      <c r="B29" s="60"/>
      <c r="C29" s="60"/>
      <c r="D29" s="60"/>
      <c r="E29" s="99"/>
      <c r="F29" s="60"/>
      <c r="G29" s="99"/>
      <c r="H29" s="99"/>
      <c r="I29" s="99"/>
      <c r="J29" s="99"/>
      <c r="K29" s="99"/>
      <c r="L29" s="99"/>
      <c r="M29" s="60"/>
      <c r="N29" s="99"/>
      <c r="O29" s="60"/>
      <c r="P29" s="60"/>
      <c r="Q29" s="60"/>
      <c r="R29" s="60"/>
      <c r="S29" s="60"/>
      <c r="T29" s="60"/>
    </row>
    <row r="30" spans="1:20" ht="13.5">
      <c r="A30" s="60"/>
      <c r="B30" s="60"/>
      <c r="C30" s="60"/>
      <c r="D30" s="60"/>
      <c r="E30" s="99"/>
      <c r="F30" s="60"/>
      <c r="G30" s="99"/>
      <c r="H30" s="99"/>
      <c r="I30" s="99"/>
      <c r="J30" s="99"/>
      <c r="K30" s="99"/>
      <c r="L30" s="99"/>
      <c r="M30" s="60"/>
      <c r="N30" s="99"/>
      <c r="O30" s="60"/>
      <c r="P30" s="60"/>
      <c r="Q30" s="60"/>
      <c r="R30" s="60"/>
      <c r="S30" s="60"/>
      <c r="T30" s="60"/>
    </row>
    <row r="31" spans="1:20" ht="13.5">
      <c r="A31" s="60"/>
      <c r="B31" s="60"/>
      <c r="C31" s="60"/>
      <c r="D31" s="60"/>
      <c r="E31" s="99"/>
      <c r="F31" s="60"/>
      <c r="G31" s="99"/>
      <c r="H31" s="99"/>
      <c r="I31" s="99"/>
      <c r="J31" s="99"/>
      <c r="K31" s="99"/>
      <c r="L31" s="99"/>
      <c r="M31" s="60"/>
      <c r="N31" s="99"/>
      <c r="O31" s="60"/>
      <c r="P31" s="60"/>
      <c r="Q31" s="60"/>
      <c r="R31" s="60"/>
      <c r="S31" s="60"/>
      <c r="T31" s="60"/>
    </row>
    <row r="32" spans="1:20" ht="13.5">
      <c r="A32" s="60"/>
      <c r="B32" s="60"/>
      <c r="C32" s="60"/>
      <c r="D32" s="60"/>
      <c r="E32" s="99"/>
      <c r="F32" s="60"/>
      <c r="G32" s="99"/>
      <c r="H32" s="99"/>
      <c r="I32" s="99"/>
      <c r="J32" s="99"/>
      <c r="K32" s="99"/>
      <c r="L32" s="99"/>
      <c r="M32" s="60"/>
      <c r="N32" s="99"/>
      <c r="O32" s="60"/>
      <c r="P32" s="60"/>
      <c r="Q32" s="60"/>
      <c r="R32" s="60"/>
      <c r="S32" s="60"/>
      <c r="T32" s="60"/>
    </row>
    <row r="33" spans="1:20" ht="13.5">
      <c r="A33" s="60"/>
      <c r="B33" s="60"/>
      <c r="C33" s="60"/>
      <c r="D33" s="60"/>
      <c r="E33" s="99"/>
      <c r="F33" s="60"/>
      <c r="G33" s="99"/>
      <c r="H33" s="99"/>
      <c r="I33" s="99"/>
      <c r="J33" s="99"/>
      <c r="K33" s="99"/>
      <c r="L33" s="99"/>
      <c r="M33" s="60"/>
      <c r="N33" s="99"/>
      <c r="O33" s="60"/>
      <c r="P33" s="60"/>
      <c r="Q33" s="60"/>
      <c r="R33" s="60"/>
      <c r="S33" s="60"/>
      <c r="T33" s="60"/>
    </row>
    <row r="34" spans="1:20" ht="13.5">
      <c r="A34" s="60"/>
      <c r="B34" s="60"/>
      <c r="C34" s="60"/>
      <c r="D34" s="60"/>
      <c r="E34" s="99"/>
      <c r="F34" s="60"/>
      <c r="G34" s="99"/>
      <c r="H34" s="99"/>
      <c r="I34" s="99"/>
      <c r="J34" s="99"/>
      <c r="K34" s="99"/>
      <c r="L34" s="99"/>
      <c r="M34" s="60"/>
      <c r="N34" s="99"/>
      <c r="O34" s="60"/>
      <c r="P34" s="60"/>
      <c r="Q34" s="60"/>
      <c r="R34" s="60"/>
      <c r="S34" s="60"/>
      <c r="T34" s="60"/>
    </row>
    <row r="35" spans="1:20" ht="13.5">
      <c r="A35" s="60"/>
      <c r="B35" s="60"/>
      <c r="C35" s="60"/>
      <c r="D35" s="60"/>
      <c r="E35" s="99"/>
      <c r="F35" s="60"/>
      <c r="G35" s="99"/>
      <c r="H35" s="99"/>
      <c r="I35" s="99"/>
      <c r="J35" s="99"/>
      <c r="K35" s="99"/>
      <c r="L35" s="99"/>
      <c r="M35" s="60"/>
      <c r="N35" s="60"/>
      <c r="O35" s="60"/>
      <c r="P35" s="60"/>
      <c r="Q35" s="60"/>
      <c r="R35" s="60"/>
      <c r="S35" s="60"/>
      <c r="T35" s="60"/>
    </row>
    <row r="36" spans="1:20" ht="13.5">
      <c r="A36" s="60"/>
      <c r="B36" s="60"/>
      <c r="C36" s="60"/>
      <c r="D36" s="60"/>
      <c r="E36" s="99"/>
      <c r="F36" s="60"/>
      <c r="G36" s="99"/>
      <c r="H36" s="99"/>
      <c r="I36" s="99"/>
      <c r="J36" s="99"/>
      <c r="K36" s="99"/>
      <c r="L36" s="99"/>
      <c r="M36" s="60"/>
      <c r="N36" s="60"/>
      <c r="O36" s="60"/>
      <c r="P36" s="60"/>
      <c r="Q36" s="60"/>
      <c r="R36" s="60"/>
      <c r="S36" s="60"/>
      <c r="T36" s="60"/>
    </row>
    <row r="37" spans="1:20" ht="13.5">
      <c r="A37" s="60"/>
      <c r="B37" s="60"/>
      <c r="C37" s="60"/>
      <c r="D37" s="60"/>
      <c r="E37" s="99"/>
      <c r="F37" s="60"/>
      <c r="G37" s="99"/>
      <c r="H37" s="99"/>
      <c r="I37" s="99"/>
      <c r="J37" s="99"/>
      <c r="K37" s="99"/>
      <c r="L37" s="99"/>
      <c r="M37" s="60"/>
      <c r="N37" s="60"/>
      <c r="O37" s="60"/>
      <c r="P37" s="60"/>
      <c r="Q37" s="60"/>
      <c r="R37" s="60"/>
      <c r="S37" s="60"/>
      <c r="T37" s="60"/>
    </row>
    <row r="38" spans="1:20" ht="13.5">
      <c r="A38" s="60"/>
      <c r="B38" s="60"/>
      <c r="C38" s="60"/>
      <c r="D38" s="60"/>
      <c r="E38" s="99"/>
      <c r="F38" s="60"/>
      <c r="G38" s="99"/>
      <c r="H38" s="99"/>
      <c r="I38" s="99"/>
      <c r="J38" s="99"/>
      <c r="K38" s="99"/>
      <c r="L38" s="99"/>
      <c r="M38" s="60"/>
      <c r="N38" s="60"/>
      <c r="O38" s="60"/>
      <c r="P38" s="60"/>
      <c r="Q38" s="60"/>
      <c r="R38" s="60"/>
      <c r="S38" s="60"/>
      <c r="T38" s="60"/>
    </row>
    <row r="39" spans="1:20" ht="13.5">
      <c r="A39" s="60"/>
      <c r="B39" s="60"/>
      <c r="C39" s="60"/>
      <c r="D39" s="60"/>
      <c r="E39" s="99"/>
      <c r="F39" s="60"/>
      <c r="G39" s="99"/>
      <c r="H39" s="99"/>
      <c r="I39" s="99"/>
      <c r="J39" s="99"/>
      <c r="K39" s="99"/>
      <c r="L39" s="99"/>
      <c r="M39" s="60"/>
      <c r="N39" s="60"/>
      <c r="O39" s="60"/>
      <c r="P39" s="60"/>
      <c r="Q39" s="60"/>
      <c r="R39" s="60"/>
      <c r="S39" s="60"/>
      <c r="T39" s="60"/>
    </row>
    <row r="40" spans="1:20" ht="13.5">
      <c r="A40" s="60"/>
      <c r="B40" s="60"/>
      <c r="C40" s="60"/>
      <c r="D40" s="60"/>
      <c r="E40" s="99"/>
      <c r="F40" s="60"/>
      <c r="G40" s="99"/>
      <c r="H40" s="99"/>
      <c r="I40" s="99"/>
      <c r="J40" s="99"/>
      <c r="K40" s="99"/>
      <c r="L40" s="99"/>
      <c r="M40" s="60"/>
      <c r="N40" s="60"/>
      <c r="O40" s="60"/>
      <c r="P40" s="60"/>
      <c r="Q40" s="60"/>
      <c r="R40" s="60"/>
      <c r="S40" s="60"/>
      <c r="T40" s="60"/>
    </row>
    <row r="41" spans="1:20" ht="13.5">
      <c r="A41" s="60"/>
      <c r="B41" s="60"/>
      <c r="C41" s="60"/>
      <c r="D41" s="60"/>
      <c r="E41" s="99"/>
      <c r="F41" s="60"/>
      <c r="G41" s="99"/>
      <c r="H41" s="99"/>
      <c r="I41" s="99"/>
      <c r="J41" s="99"/>
      <c r="K41" s="99"/>
      <c r="L41" s="99"/>
      <c r="M41" s="60"/>
      <c r="N41" s="60"/>
      <c r="O41" s="60"/>
      <c r="P41" s="60"/>
      <c r="Q41" s="60"/>
      <c r="R41" s="60"/>
      <c r="S41" s="60"/>
      <c r="T41" s="60"/>
    </row>
    <row r="42" spans="1:20" ht="13.5">
      <c r="A42" s="60"/>
      <c r="B42" s="60"/>
      <c r="C42" s="60"/>
      <c r="D42" s="60"/>
      <c r="E42" s="99"/>
      <c r="F42" s="60"/>
      <c r="G42" s="99"/>
      <c r="H42" s="99"/>
      <c r="I42" s="99"/>
      <c r="J42" s="99"/>
      <c r="K42" s="99"/>
      <c r="L42" s="99"/>
      <c r="M42" s="60"/>
      <c r="N42" s="60"/>
      <c r="O42" s="60"/>
      <c r="P42" s="60"/>
      <c r="Q42" s="60"/>
      <c r="R42" s="60"/>
      <c r="S42" s="60"/>
      <c r="T42" s="60"/>
    </row>
    <row r="43" spans="1:20" ht="13.5">
      <c r="A43" s="60"/>
      <c r="B43" s="60"/>
      <c r="C43" s="60"/>
      <c r="D43" s="60"/>
      <c r="E43" s="99"/>
      <c r="F43" s="60"/>
      <c r="G43" s="99"/>
      <c r="H43" s="99"/>
      <c r="I43" s="99"/>
      <c r="J43" s="99"/>
      <c r="K43" s="99"/>
      <c r="L43" s="99"/>
      <c r="M43" s="60"/>
      <c r="N43" s="60"/>
      <c r="O43" s="60"/>
      <c r="P43" s="60"/>
      <c r="Q43" s="60"/>
      <c r="R43" s="60"/>
      <c r="S43" s="60"/>
      <c r="T43" s="60"/>
    </row>
    <row r="44" spans="1:20" ht="13.5">
      <c r="A44" s="60"/>
      <c r="B44" s="60"/>
      <c r="C44" s="60"/>
      <c r="D44" s="60"/>
      <c r="E44" s="99"/>
      <c r="F44" s="60"/>
      <c r="G44" s="99"/>
      <c r="H44" s="99"/>
      <c r="I44" s="99"/>
      <c r="J44" s="99"/>
      <c r="K44" s="99"/>
      <c r="L44" s="99"/>
      <c r="M44" s="60"/>
      <c r="N44" s="60"/>
      <c r="O44" s="60"/>
      <c r="P44" s="60"/>
      <c r="Q44" s="60"/>
      <c r="R44" s="60"/>
      <c r="S44" s="60"/>
      <c r="T44" s="60"/>
    </row>
    <row r="45" spans="1:20" ht="13.5">
      <c r="A45" s="60"/>
      <c r="B45" s="60"/>
      <c r="C45" s="60"/>
      <c r="D45" s="60"/>
      <c r="E45" s="99"/>
      <c r="F45" s="60"/>
      <c r="G45" s="99"/>
      <c r="H45" s="99"/>
      <c r="I45" s="99"/>
      <c r="J45" s="99"/>
      <c r="K45" s="99"/>
      <c r="L45" s="99"/>
      <c r="M45" s="60"/>
      <c r="N45" s="60"/>
      <c r="O45" s="60"/>
      <c r="P45" s="60"/>
      <c r="Q45" s="60"/>
      <c r="R45" s="60"/>
      <c r="S45" s="60"/>
      <c r="T45" s="60"/>
    </row>
    <row r="46" spans="1:20" ht="13.5">
      <c r="A46" s="60"/>
      <c r="B46" s="60"/>
      <c r="C46" s="60"/>
      <c r="D46" s="60"/>
      <c r="E46" s="99"/>
      <c r="F46" s="60"/>
      <c r="G46" s="99"/>
      <c r="H46" s="99"/>
      <c r="I46" s="99"/>
      <c r="J46" s="99"/>
      <c r="K46" s="99"/>
      <c r="L46" s="99"/>
      <c r="M46" s="60"/>
      <c r="N46" s="60"/>
      <c r="O46" s="60"/>
      <c r="P46" s="60"/>
      <c r="Q46" s="60"/>
      <c r="R46" s="60"/>
      <c r="S46" s="60"/>
      <c r="T46" s="60"/>
    </row>
    <row r="47" spans="1:20" ht="13.5">
      <c r="A47" s="60"/>
      <c r="B47" s="60"/>
      <c r="C47" s="60"/>
      <c r="D47" s="60"/>
      <c r="E47" s="99"/>
      <c r="F47" s="60"/>
      <c r="G47" s="99"/>
      <c r="H47" s="99"/>
      <c r="I47" s="99"/>
      <c r="J47" s="99"/>
      <c r="K47" s="99"/>
      <c r="L47" s="99"/>
      <c r="M47" s="60"/>
      <c r="N47" s="60"/>
      <c r="O47" s="60"/>
      <c r="P47" s="60"/>
      <c r="Q47" s="60"/>
      <c r="R47" s="60"/>
      <c r="S47" s="60"/>
      <c r="T47" s="60"/>
    </row>
    <row r="48" spans="1:20" ht="13.5">
      <c r="A48" s="60"/>
      <c r="B48" s="60"/>
      <c r="C48" s="60"/>
      <c r="D48" s="60"/>
      <c r="E48" s="99"/>
      <c r="F48" s="60"/>
      <c r="G48" s="99"/>
      <c r="H48" s="99"/>
      <c r="I48" s="99"/>
      <c r="J48" s="99"/>
      <c r="K48" s="99"/>
      <c r="L48" s="99"/>
      <c r="M48" s="60"/>
      <c r="N48" s="60"/>
      <c r="O48" s="60"/>
      <c r="P48" s="60"/>
      <c r="Q48" s="60"/>
      <c r="R48" s="60"/>
      <c r="S48" s="60"/>
      <c r="T48" s="60"/>
    </row>
    <row r="49" spans="1:20" ht="13.5">
      <c r="A49" s="60"/>
      <c r="B49" s="60"/>
      <c r="C49" s="60"/>
      <c r="D49" s="60"/>
      <c r="E49" s="99"/>
      <c r="F49" s="60"/>
      <c r="G49" s="99"/>
      <c r="H49" s="99"/>
      <c r="I49" s="99"/>
      <c r="J49" s="99"/>
      <c r="K49" s="99"/>
      <c r="L49" s="99"/>
      <c r="M49" s="60"/>
      <c r="N49" s="60"/>
      <c r="O49" s="60"/>
      <c r="P49" s="60"/>
      <c r="Q49" s="60"/>
      <c r="R49" s="60"/>
      <c r="S49" s="60"/>
      <c r="T49" s="60"/>
    </row>
    <row r="50" spans="1:20" ht="13.5">
      <c r="A50" s="60"/>
      <c r="B50" s="60"/>
      <c r="C50" s="60"/>
      <c r="D50" s="60"/>
      <c r="E50" s="99"/>
      <c r="F50" s="60"/>
      <c r="G50" s="99"/>
      <c r="H50" s="99"/>
      <c r="I50" s="99"/>
      <c r="J50" s="99"/>
      <c r="K50" s="99"/>
      <c r="L50" s="99"/>
      <c r="M50" s="60"/>
      <c r="N50" s="60"/>
      <c r="O50" s="60"/>
      <c r="P50" s="60"/>
      <c r="Q50" s="60"/>
      <c r="R50" s="60"/>
      <c r="S50" s="60"/>
      <c r="T50" s="60"/>
    </row>
    <row r="51" spans="1:20" ht="13.5">
      <c r="A51" s="60"/>
      <c r="B51" s="60"/>
      <c r="C51" s="60"/>
      <c r="D51" s="60"/>
      <c r="E51" s="99"/>
      <c r="F51" s="60"/>
      <c r="G51" s="99"/>
      <c r="H51" s="99"/>
      <c r="I51" s="99"/>
      <c r="J51" s="99"/>
      <c r="K51" s="99"/>
      <c r="L51" s="99"/>
      <c r="M51" s="60"/>
      <c r="N51" s="60"/>
      <c r="O51" s="60"/>
      <c r="P51" s="60"/>
      <c r="Q51" s="60"/>
      <c r="R51" s="60"/>
      <c r="S51" s="60"/>
      <c r="T51" s="60"/>
    </row>
    <row r="52" spans="1:20" ht="13.5">
      <c r="A52" s="60"/>
      <c r="B52" s="60"/>
      <c r="C52" s="60"/>
      <c r="D52" s="60"/>
      <c r="E52" s="99"/>
      <c r="F52" s="60"/>
      <c r="G52" s="99"/>
      <c r="H52" s="99"/>
      <c r="I52" s="99"/>
      <c r="J52" s="99"/>
      <c r="K52" s="99"/>
      <c r="L52" s="99"/>
      <c r="M52" s="60"/>
      <c r="N52" s="60"/>
      <c r="O52" s="60"/>
      <c r="P52" s="60"/>
      <c r="Q52" s="60"/>
      <c r="R52" s="60"/>
      <c r="S52" s="60"/>
      <c r="T52" s="60"/>
    </row>
    <row r="53" spans="1:20" ht="13.5">
      <c r="A53" s="60"/>
      <c r="B53" s="60"/>
      <c r="C53" s="60"/>
      <c r="D53" s="60"/>
      <c r="E53" s="99"/>
      <c r="F53" s="60"/>
      <c r="G53" s="99"/>
      <c r="H53" s="99"/>
      <c r="I53" s="99"/>
      <c r="J53" s="99"/>
      <c r="K53" s="99"/>
      <c r="L53" s="99"/>
      <c r="M53" s="60"/>
      <c r="N53" s="60"/>
      <c r="O53" s="60"/>
      <c r="P53" s="60"/>
      <c r="Q53" s="60"/>
      <c r="R53" s="60"/>
      <c r="S53" s="60"/>
      <c r="T53" s="60"/>
    </row>
    <row r="54" spans="1:20" ht="13.5">
      <c r="A54" s="60"/>
      <c r="B54" s="60"/>
      <c r="C54" s="60"/>
      <c r="D54" s="60"/>
      <c r="E54" s="99"/>
      <c r="F54" s="60"/>
      <c r="G54" s="99"/>
      <c r="H54" s="99"/>
      <c r="I54" s="99"/>
      <c r="J54" s="99"/>
      <c r="K54" s="99"/>
      <c r="L54" s="99"/>
      <c r="M54" s="60"/>
      <c r="N54" s="60"/>
      <c r="O54" s="60"/>
      <c r="P54" s="60"/>
      <c r="Q54" s="60"/>
      <c r="R54" s="60"/>
      <c r="S54" s="60"/>
      <c r="T54" s="60"/>
    </row>
    <row r="55" spans="1:20" ht="13.5">
      <c r="A55" s="60"/>
      <c r="B55" s="60"/>
      <c r="C55" s="60"/>
      <c r="D55" s="60"/>
      <c r="E55" s="60"/>
      <c r="F55" s="60"/>
      <c r="G55" s="99"/>
      <c r="H55" s="99"/>
      <c r="I55" s="99"/>
      <c r="J55" s="99"/>
      <c r="K55" s="99"/>
      <c r="L55" s="99"/>
      <c r="M55" s="60"/>
      <c r="N55" s="60"/>
      <c r="O55" s="60"/>
      <c r="P55" s="60"/>
      <c r="Q55" s="60"/>
      <c r="R55" s="60"/>
      <c r="S55" s="60"/>
      <c r="T55" s="60"/>
    </row>
    <row r="56" spans="1:20" ht="13.5">
      <c r="A56" s="60"/>
      <c r="B56" s="60"/>
      <c r="C56" s="60"/>
      <c r="D56" s="60"/>
      <c r="E56" s="60"/>
      <c r="F56" s="60"/>
      <c r="G56" s="99"/>
      <c r="H56" s="99"/>
      <c r="I56" s="99"/>
      <c r="J56" s="99"/>
      <c r="K56" s="99"/>
      <c r="L56" s="99"/>
      <c r="M56" s="60"/>
      <c r="N56" s="60"/>
      <c r="O56" s="60"/>
      <c r="P56" s="60"/>
      <c r="Q56" s="60"/>
      <c r="R56" s="60"/>
      <c r="S56" s="60"/>
      <c r="T56" s="60"/>
    </row>
    <row r="57" spans="1:20" ht="13.5">
      <c r="A57" s="60"/>
      <c r="B57" s="60"/>
      <c r="C57" s="60"/>
      <c r="D57" s="60"/>
      <c r="E57" s="60"/>
      <c r="F57" s="60"/>
      <c r="G57" s="99"/>
      <c r="H57" s="99"/>
      <c r="I57" s="99"/>
      <c r="J57" s="99"/>
      <c r="K57" s="99"/>
      <c r="L57" s="99"/>
      <c r="M57" s="60"/>
      <c r="N57" s="60"/>
      <c r="O57" s="60"/>
      <c r="P57" s="60"/>
      <c r="Q57" s="60"/>
      <c r="R57" s="60"/>
      <c r="S57" s="60"/>
      <c r="T57" s="60"/>
    </row>
    <row r="58" spans="1:20" ht="13.5">
      <c r="A58" s="60"/>
      <c r="B58" s="60"/>
      <c r="C58" s="60"/>
      <c r="D58" s="60"/>
      <c r="E58" s="60"/>
      <c r="F58" s="60"/>
      <c r="G58" s="99"/>
      <c r="H58" s="99"/>
      <c r="I58" s="99"/>
      <c r="J58" s="99"/>
      <c r="K58" s="99"/>
      <c r="L58" s="99"/>
      <c r="M58" s="60"/>
      <c r="N58" s="60"/>
      <c r="O58" s="60"/>
      <c r="P58" s="60"/>
      <c r="Q58" s="60"/>
      <c r="R58" s="60"/>
      <c r="S58" s="60"/>
      <c r="T58" s="60"/>
    </row>
    <row r="59" spans="1:20" ht="13.5">
      <c r="A59" s="60"/>
      <c r="B59" s="60"/>
      <c r="C59" s="60"/>
      <c r="D59" s="60"/>
      <c r="E59" s="60"/>
      <c r="F59" s="60"/>
      <c r="G59" s="99"/>
      <c r="H59" s="99"/>
      <c r="I59" s="99"/>
      <c r="J59" s="99"/>
      <c r="K59" s="99"/>
      <c r="L59" s="99"/>
      <c r="M59" s="60"/>
      <c r="N59" s="60"/>
      <c r="O59" s="60"/>
      <c r="P59" s="60"/>
      <c r="Q59" s="60"/>
      <c r="R59" s="60"/>
      <c r="S59" s="60"/>
      <c r="T59" s="60"/>
    </row>
    <row r="60" spans="1:20" ht="13.5">
      <c r="A60" s="60"/>
      <c r="B60" s="60"/>
      <c r="C60" s="60"/>
      <c r="D60" s="60"/>
      <c r="E60" s="60"/>
      <c r="F60" s="60"/>
      <c r="G60" s="99"/>
      <c r="H60" s="99"/>
      <c r="I60" s="99"/>
      <c r="J60" s="99"/>
      <c r="K60" s="99"/>
      <c r="L60" s="99"/>
      <c r="M60" s="60"/>
      <c r="N60" s="60"/>
      <c r="O60" s="60"/>
      <c r="P60" s="60"/>
      <c r="Q60" s="60"/>
      <c r="R60" s="60"/>
      <c r="S60" s="60"/>
      <c r="T60" s="60"/>
    </row>
    <row r="61" spans="1:20" ht="13.5">
      <c r="A61" s="60"/>
      <c r="B61" s="60"/>
      <c r="C61" s="60"/>
      <c r="D61" s="60"/>
      <c r="E61" s="60"/>
      <c r="F61" s="60"/>
      <c r="G61" s="99"/>
      <c r="H61" s="99"/>
      <c r="I61" s="99"/>
      <c r="J61" s="99"/>
      <c r="K61" s="99"/>
      <c r="L61" s="99"/>
      <c r="M61" s="60"/>
      <c r="N61" s="60"/>
      <c r="O61" s="60"/>
      <c r="P61" s="60"/>
      <c r="Q61" s="60"/>
      <c r="R61" s="60"/>
      <c r="S61" s="60"/>
      <c r="T61" s="60"/>
    </row>
    <row r="62" spans="1:20" ht="13.5">
      <c r="A62" s="60"/>
      <c r="B62" s="60"/>
      <c r="C62" s="60"/>
      <c r="D62" s="60"/>
      <c r="E62" s="60"/>
      <c r="F62" s="60"/>
      <c r="G62" s="99"/>
      <c r="H62" s="99"/>
      <c r="I62" s="99"/>
      <c r="J62" s="99"/>
      <c r="K62" s="99"/>
      <c r="L62" s="99"/>
      <c r="M62" s="60"/>
      <c r="N62" s="60"/>
      <c r="O62" s="60"/>
      <c r="P62" s="60"/>
      <c r="Q62" s="60"/>
      <c r="R62" s="60"/>
      <c r="S62" s="60"/>
      <c r="T62" s="60"/>
    </row>
    <row r="63" spans="1:20" ht="13.5">
      <c r="A63" s="60"/>
      <c r="B63" s="60"/>
      <c r="C63" s="60"/>
      <c r="D63" s="60"/>
      <c r="E63" s="60"/>
      <c r="F63" s="60"/>
      <c r="G63" s="99"/>
      <c r="H63" s="99"/>
      <c r="I63" s="99"/>
      <c r="J63" s="99"/>
      <c r="K63" s="99"/>
      <c r="L63" s="99"/>
      <c r="M63" s="60"/>
      <c r="N63" s="60"/>
      <c r="O63" s="60"/>
      <c r="P63" s="60"/>
      <c r="Q63" s="60"/>
      <c r="R63" s="60"/>
      <c r="S63" s="60"/>
      <c r="T63" s="60"/>
    </row>
    <row r="64" spans="1:20" ht="13.5">
      <c r="A64" s="60"/>
      <c r="B64" s="60"/>
      <c r="C64" s="60"/>
      <c r="D64" s="60"/>
      <c r="E64" s="60"/>
      <c r="F64" s="60"/>
      <c r="G64" s="99"/>
      <c r="H64" s="99"/>
      <c r="I64" s="99"/>
      <c r="J64" s="99"/>
      <c r="K64" s="99"/>
      <c r="L64" s="99"/>
      <c r="M64" s="60"/>
      <c r="N64" s="60"/>
      <c r="O64" s="60"/>
      <c r="P64" s="60"/>
      <c r="Q64" s="60"/>
      <c r="R64" s="60"/>
      <c r="S64" s="60"/>
      <c r="T64" s="60"/>
    </row>
    <row r="65" spans="1:20" ht="13.5">
      <c r="A65" s="60"/>
      <c r="B65" s="60"/>
      <c r="C65" s="60"/>
      <c r="D65" s="60"/>
      <c r="E65" s="60"/>
      <c r="F65" s="60"/>
      <c r="G65" s="99"/>
      <c r="H65" s="99"/>
      <c r="I65" s="99"/>
      <c r="J65" s="99"/>
      <c r="K65" s="99"/>
      <c r="L65" s="99"/>
      <c r="M65" s="60"/>
      <c r="N65" s="60"/>
      <c r="O65" s="60"/>
      <c r="P65" s="60"/>
      <c r="Q65" s="60"/>
      <c r="R65" s="60"/>
      <c r="S65" s="60"/>
      <c r="T65" s="60"/>
    </row>
    <row r="66" spans="1:20" ht="13.5">
      <c r="A66" s="60"/>
      <c r="B66" s="60"/>
      <c r="C66" s="60"/>
      <c r="D66" s="60"/>
      <c r="E66" s="60"/>
      <c r="F66" s="60"/>
      <c r="G66" s="99"/>
      <c r="H66" s="99"/>
      <c r="I66" s="99"/>
      <c r="J66" s="99"/>
      <c r="K66" s="99"/>
      <c r="L66" s="99"/>
      <c r="M66" s="60"/>
      <c r="N66" s="60"/>
      <c r="O66" s="60"/>
      <c r="P66" s="60"/>
      <c r="Q66" s="60"/>
      <c r="R66" s="60"/>
      <c r="S66" s="60"/>
      <c r="T66" s="60"/>
    </row>
    <row r="67" spans="1:20" ht="13.5">
      <c r="A67" s="60"/>
      <c r="B67" s="60"/>
      <c r="C67" s="60"/>
      <c r="D67" s="60"/>
      <c r="E67" s="60"/>
      <c r="F67" s="60"/>
      <c r="G67" s="99"/>
      <c r="H67" s="99"/>
      <c r="I67" s="99"/>
      <c r="J67" s="99"/>
      <c r="K67" s="99"/>
      <c r="L67" s="99"/>
      <c r="M67" s="60"/>
      <c r="N67" s="60"/>
      <c r="O67" s="60"/>
      <c r="P67" s="60"/>
      <c r="Q67" s="60"/>
      <c r="R67" s="60"/>
      <c r="S67" s="60"/>
      <c r="T67" s="60"/>
    </row>
    <row r="68" spans="1:20" ht="13.5">
      <c r="A68" s="60"/>
      <c r="B68" s="60"/>
      <c r="C68" s="60"/>
      <c r="D68" s="60"/>
      <c r="E68" s="60"/>
      <c r="F68" s="60"/>
      <c r="G68" s="99"/>
      <c r="H68" s="99"/>
      <c r="I68" s="99"/>
      <c r="J68" s="99"/>
      <c r="K68" s="99"/>
      <c r="L68" s="99"/>
      <c r="M68" s="60"/>
      <c r="N68" s="60"/>
      <c r="O68" s="60"/>
      <c r="P68" s="60"/>
      <c r="Q68" s="60"/>
      <c r="R68" s="60"/>
      <c r="S68" s="60"/>
      <c r="T68" s="60"/>
    </row>
    <row r="69" spans="1:20" ht="13.5">
      <c r="A69" s="60"/>
      <c r="B69" s="60"/>
      <c r="C69" s="60"/>
      <c r="D69" s="60"/>
      <c r="E69" s="60"/>
      <c r="F69" s="60"/>
      <c r="G69" s="99"/>
      <c r="H69" s="99"/>
      <c r="I69" s="99"/>
      <c r="J69" s="99"/>
      <c r="K69" s="99"/>
      <c r="L69" s="99"/>
      <c r="M69" s="60"/>
      <c r="N69" s="60"/>
      <c r="O69" s="60"/>
      <c r="P69" s="60"/>
      <c r="Q69" s="60"/>
      <c r="R69" s="60"/>
      <c r="S69" s="60"/>
      <c r="T69" s="60"/>
    </row>
    <row r="70" spans="1:20" ht="13.5">
      <c r="A70" s="60"/>
      <c r="B70" s="60"/>
      <c r="C70" s="60"/>
      <c r="D70" s="60"/>
      <c r="E70" s="60"/>
      <c r="F70" s="60"/>
      <c r="G70" s="99"/>
      <c r="H70" s="99"/>
      <c r="I70" s="99"/>
      <c r="J70" s="99"/>
      <c r="K70" s="99"/>
      <c r="L70" s="99"/>
      <c r="M70" s="60"/>
      <c r="N70" s="60"/>
      <c r="O70" s="60"/>
      <c r="P70" s="60"/>
      <c r="Q70" s="60"/>
      <c r="R70" s="60"/>
      <c r="S70" s="60"/>
      <c r="T70" s="60"/>
    </row>
    <row r="71" spans="1:20" ht="13.5">
      <c r="A71" s="60"/>
      <c r="B71" s="60"/>
      <c r="C71" s="60"/>
      <c r="D71" s="60"/>
      <c r="E71" s="60"/>
      <c r="F71" s="60"/>
      <c r="G71" s="99"/>
      <c r="H71" s="99"/>
      <c r="I71" s="99"/>
      <c r="J71" s="99"/>
      <c r="K71" s="99"/>
      <c r="L71" s="99"/>
      <c r="M71" s="60"/>
      <c r="N71" s="60"/>
      <c r="O71" s="60"/>
      <c r="P71" s="60"/>
      <c r="Q71" s="60"/>
      <c r="R71" s="60"/>
      <c r="S71" s="60"/>
      <c r="T71" s="60"/>
    </row>
    <row r="72" spans="1:20" ht="13.5">
      <c r="A72" s="60"/>
      <c r="B72" s="60"/>
      <c r="C72" s="60"/>
      <c r="D72" s="60"/>
      <c r="E72" s="60"/>
      <c r="F72" s="60"/>
      <c r="G72" s="99"/>
      <c r="H72" s="99"/>
      <c r="I72" s="99"/>
      <c r="J72" s="99"/>
      <c r="K72" s="99"/>
      <c r="L72" s="99"/>
      <c r="M72" s="60"/>
      <c r="N72" s="60"/>
      <c r="O72" s="60"/>
      <c r="P72" s="60"/>
      <c r="Q72" s="60"/>
      <c r="R72" s="60"/>
      <c r="S72" s="60"/>
      <c r="T72" s="60"/>
    </row>
    <row r="73" spans="1:20" ht="13.5">
      <c r="A73" s="60"/>
      <c r="B73" s="60"/>
      <c r="C73" s="60"/>
      <c r="D73" s="60"/>
      <c r="E73" s="60"/>
      <c r="F73" s="60"/>
      <c r="G73" s="99"/>
      <c r="H73" s="99"/>
      <c r="I73" s="99"/>
      <c r="J73" s="99"/>
      <c r="K73" s="99"/>
      <c r="L73" s="99"/>
      <c r="M73" s="60"/>
      <c r="N73" s="60"/>
      <c r="O73" s="60"/>
      <c r="P73" s="60"/>
      <c r="Q73" s="60"/>
      <c r="R73" s="60"/>
      <c r="S73" s="60"/>
      <c r="T73" s="60"/>
    </row>
    <row r="74" spans="1:20" ht="13.5">
      <c r="A74" s="60"/>
      <c r="B74" s="60"/>
      <c r="C74" s="60"/>
      <c r="D74" s="60"/>
      <c r="E74" s="60"/>
      <c r="F74" s="60"/>
      <c r="G74" s="99"/>
      <c r="H74" s="99"/>
      <c r="I74" s="99"/>
      <c r="J74" s="99"/>
      <c r="K74" s="99"/>
      <c r="L74" s="99"/>
      <c r="M74" s="60"/>
      <c r="N74" s="60"/>
      <c r="O74" s="60"/>
      <c r="P74" s="60"/>
      <c r="Q74" s="60"/>
      <c r="R74" s="60"/>
      <c r="S74" s="60"/>
      <c r="T74" s="60"/>
    </row>
    <row r="75" spans="1:20" ht="13.5">
      <c r="A75" s="60"/>
      <c r="B75" s="60"/>
      <c r="C75" s="60"/>
      <c r="D75" s="60"/>
      <c r="E75" s="60"/>
      <c r="F75" s="60"/>
      <c r="G75" s="99"/>
      <c r="H75" s="99"/>
      <c r="I75" s="99"/>
      <c r="J75" s="99"/>
      <c r="K75" s="99"/>
      <c r="L75" s="99"/>
      <c r="M75" s="60"/>
      <c r="N75" s="60"/>
      <c r="O75" s="60"/>
      <c r="P75" s="60"/>
      <c r="Q75" s="60"/>
      <c r="R75" s="60"/>
      <c r="S75" s="60"/>
      <c r="T75" s="60"/>
    </row>
    <row r="76" spans="1:20" ht="13.5">
      <c r="A76" s="60"/>
      <c r="B76" s="60"/>
      <c r="C76" s="60"/>
      <c r="D76" s="60"/>
      <c r="E76" s="60"/>
      <c r="F76" s="60"/>
      <c r="G76" s="99"/>
      <c r="H76" s="99"/>
      <c r="I76" s="99"/>
      <c r="J76" s="99"/>
      <c r="K76" s="99"/>
      <c r="L76" s="99"/>
      <c r="M76" s="60"/>
      <c r="N76" s="60"/>
      <c r="O76" s="60"/>
      <c r="P76" s="60"/>
      <c r="Q76" s="60"/>
      <c r="R76" s="60"/>
      <c r="S76" s="60"/>
      <c r="T76" s="60"/>
    </row>
    <row r="77" spans="1:20" ht="13.5">
      <c r="A77" s="60"/>
      <c r="B77" s="60"/>
      <c r="C77" s="60"/>
      <c r="D77" s="60"/>
      <c r="E77" s="60"/>
      <c r="F77" s="60"/>
      <c r="G77" s="99"/>
      <c r="H77" s="99"/>
      <c r="I77" s="99"/>
      <c r="J77" s="99"/>
      <c r="K77" s="99"/>
      <c r="L77" s="99"/>
      <c r="M77" s="60"/>
      <c r="N77" s="60"/>
      <c r="O77" s="60"/>
      <c r="P77" s="60"/>
      <c r="Q77" s="60"/>
      <c r="R77" s="60"/>
      <c r="S77" s="60"/>
      <c r="T77" s="60"/>
    </row>
    <row r="78" spans="1:20" ht="13.5">
      <c r="A78" s="60"/>
      <c r="B78" s="60"/>
      <c r="C78" s="60"/>
      <c r="D78" s="60"/>
      <c r="E78" s="60"/>
      <c r="F78" s="60"/>
      <c r="G78" s="99"/>
      <c r="H78" s="99"/>
      <c r="I78" s="99"/>
      <c r="J78" s="99"/>
      <c r="K78" s="99"/>
      <c r="L78" s="99"/>
      <c r="M78" s="60"/>
      <c r="N78" s="60"/>
      <c r="O78" s="60"/>
      <c r="P78" s="60"/>
      <c r="Q78" s="60"/>
      <c r="R78" s="60"/>
      <c r="S78" s="60"/>
      <c r="T78" s="60"/>
    </row>
    <row r="79" spans="1:20" ht="13.5">
      <c r="A79" s="60"/>
      <c r="B79" s="60"/>
      <c r="C79" s="60"/>
      <c r="D79" s="60"/>
      <c r="E79" s="60"/>
      <c r="F79" s="60"/>
      <c r="G79" s="99"/>
      <c r="H79" s="99"/>
      <c r="I79" s="99"/>
      <c r="J79" s="99"/>
      <c r="K79" s="99"/>
      <c r="L79" s="99"/>
      <c r="M79" s="60"/>
      <c r="N79" s="60"/>
      <c r="O79" s="60"/>
      <c r="P79" s="60"/>
      <c r="Q79" s="60"/>
      <c r="R79" s="60"/>
      <c r="S79" s="60"/>
      <c r="T79" s="60"/>
    </row>
    <row r="80" spans="1:20" ht="13.5">
      <c r="A80" s="60"/>
      <c r="B80" s="60"/>
      <c r="C80" s="60"/>
      <c r="D80" s="60"/>
      <c r="E80" s="60"/>
      <c r="F80" s="60"/>
      <c r="G80" s="99"/>
      <c r="H80" s="99"/>
      <c r="I80" s="99"/>
      <c r="J80" s="99"/>
      <c r="K80" s="99"/>
      <c r="L80" s="99"/>
      <c r="M80" s="60"/>
      <c r="N80" s="60"/>
      <c r="O80" s="60"/>
      <c r="P80" s="60"/>
      <c r="Q80" s="60"/>
      <c r="R80" s="60"/>
      <c r="S80" s="60"/>
      <c r="T80" s="60"/>
    </row>
    <row r="81" spans="1:20" ht="13.5">
      <c r="A81" s="60"/>
      <c r="B81" s="60"/>
      <c r="C81" s="60"/>
      <c r="D81" s="60"/>
      <c r="E81" s="60"/>
      <c r="F81" s="60"/>
      <c r="G81" s="99"/>
      <c r="H81" s="99"/>
      <c r="I81" s="99"/>
      <c r="J81" s="99"/>
      <c r="K81" s="99"/>
      <c r="L81" s="99"/>
      <c r="M81" s="60"/>
      <c r="N81" s="60"/>
      <c r="O81" s="60"/>
      <c r="P81" s="60"/>
      <c r="Q81" s="60"/>
      <c r="R81" s="60"/>
      <c r="S81" s="60"/>
      <c r="T81" s="60"/>
    </row>
    <row r="82" spans="1:20" ht="13.5">
      <c r="A82" s="60"/>
      <c r="B82" s="60"/>
      <c r="C82" s="60"/>
      <c r="D82" s="60"/>
      <c r="E82" s="60"/>
      <c r="F82" s="60"/>
      <c r="G82" s="99"/>
      <c r="H82" s="99"/>
      <c r="I82" s="99"/>
      <c r="J82" s="99"/>
      <c r="K82" s="99"/>
      <c r="L82" s="99"/>
      <c r="M82" s="60"/>
      <c r="N82" s="60"/>
      <c r="O82" s="60"/>
      <c r="P82" s="60"/>
      <c r="Q82" s="60"/>
      <c r="R82" s="60"/>
      <c r="S82" s="60"/>
      <c r="T82" s="60"/>
    </row>
    <row r="83" spans="1:20" ht="13.5">
      <c r="A83" s="60"/>
      <c r="B83" s="60"/>
      <c r="C83" s="60"/>
      <c r="D83" s="60"/>
      <c r="E83" s="60"/>
      <c r="F83" s="60"/>
      <c r="G83" s="99"/>
      <c r="H83" s="99"/>
      <c r="I83" s="99"/>
      <c r="J83" s="99"/>
      <c r="K83" s="99"/>
      <c r="L83" s="99"/>
      <c r="M83" s="60"/>
      <c r="N83" s="60"/>
      <c r="O83" s="60"/>
      <c r="P83" s="60"/>
      <c r="Q83" s="60"/>
      <c r="R83" s="60"/>
      <c r="S83" s="60"/>
      <c r="T83" s="60"/>
    </row>
    <row r="84" spans="1:20" ht="13.5">
      <c r="A84" s="60"/>
      <c r="B84" s="60"/>
      <c r="C84" s="60"/>
      <c r="D84" s="60"/>
      <c r="E84" s="60"/>
      <c r="F84" s="60"/>
      <c r="G84" s="99"/>
      <c r="H84" s="99"/>
      <c r="I84" s="99"/>
      <c r="J84" s="99"/>
      <c r="K84" s="99"/>
      <c r="L84" s="99"/>
      <c r="M84" s="60"/>
      <c r="N84" s="60"/>
      <c r="O84" s="60"/>
      <c r="P84" s="60"/>
      <c r="Q84" s="60"/>
      <c r="R84" s="60"/>
      <c r="S84" s="60"/>
      <c r="T84" s="60"/>
    </row>
    <row r="85" spans="1:20" ht="13.5">
      <c r="A85" s="60"/>
      <c r="B85" s="60"/>
      <c r="C85" s="60"/>
      <c r="D85" s="60"/>
      <c r="E85" s="60"/>
      <c r="F85" s="60"/>
      <c r="G85" s="99"/>
      <c r="H85" s="99"/>
      <c r="I85" s="99"/>
      <c r="J85" s="99"/>
      <c r="K85" s="99"/>
      <c r="L85" s="99"/>
      <c r="M85" s="60"/>
      <c r="N85" s="60"/>
      <c r="O85" s="60"/>
      <c r="P85" s="60"/>
      <c r="Q85" s="60"/>
      <c r="R85" s="60"/>
      <c r="S85" s="60"/>
      <c r="T85" s="60"/>
    </row>
    <row r="86" spans="1:20" ht="13.5">
      <c r="A86" s="60"/>
      <c r="B86" s="60"/>
      <c r="C86" s="60"/>
      <c r="D86" s="60"/>
      <c r="E86" s="60"/>
      <c r="F86" s="60"/>
      <c r="G86" s="99"/>
      <c r="H86" s="99"/>
      <c r="I86" s="99"/>
      <c r="J86" s="99"/>
      <c r="K86" s="99"/>
      <c r="L86" s="99"/>
      <c r="M86" s="60"/>
      <c r="N86" s="60"/>
      <c r="O86" s="60"/>
      <c r="P86" s="60"/>
      <c r="Q86" s="60"/>
      <c r="R86" s="60"/>
      <c r="S86" s="60"/>
      <c r="T86" s="60"/>
    </row>
    <row r="87" spans="1:20" ht="13.5">
      <c r="A87" s="60"/>
      <c r="B87" s="60"/>
      <c r="C87" s="60"/>
      <c r="D87" s="60"/>
      <c r="E87" s="60"/>
      <c r="F87" s="60"/>
      <c r="G87" s="99"/>
      <c r="H87" s="99"/>
      <c r="I87" s="99"/>
      <c r="J87" s="99"/>
      <c r="K87" s="99"/>
      <c r="L87" s="99"/>
      <c r="M87" s="60"/>
      <c r="N87" s="60"/>
      <c r="O87" s="60"/>
      <c r="P87" s="60"/>
      <c r="Q87" s="60"/>
      <c r="R87" s="60"/>
      <c r="S87" s="60"/>
      <c r="T87" s="60"/>
    </row>
    <row r="88" spans="1:20" ht="13.5">
      <c r="A88" s="60"/>
      <c r="B88" s="60"/>
      <c r="C88" s="60"/>
      <c r="D88" s="60"/>
      <c r="E88" s="60"/>
      <c r="F88" s="60"/>
      <c r="G88" s="99"/>
      <c r="H88" s="99"/>
      <c r="I88" s="99"/>
      <c r="J88" s="99"/>
      <c r="K88" s="99"/>
      <c r="L88" s="99"/>
      <c r="M88" s="60"/>
      <c r="N88" s="60"/>
      <c r="O88" s="60"/>
      <c r="P88" s="60"/>
      <c r="Q88" s="60"/>
      <c r="R88" s="60"/>
      <c r="S88" s="60"/>
      <c r="T88" s="60"/>
    </row>
    <row r="89" spans="1:20" ht="13.5">
      <c r="A89" s="60"/>
      <c r="B89" s="60"/>
      <c r="C89" s="60"/>
      <c r="D89" s="60"/>
      <c r="E89" s="60"/>
      <c r="F89" s="60"/>
      <c r="G89" s="99"/>
      <c r="H89" s="99"/>
      <c r="I89" s="99"/>
      <c r="J89" s="99"/>
      <c r="K89" s="99"/>
      <c r="L89" s="99"/>
      <c r="M89" s="60"/>
      <c r="N89" s="60"/>
      <c r="O89" s="60"/>
      <c r="P89" s="60"/>
      <c r="Q89" s="60"/>
      <c r="R89" s="60"/>
      <c r="S89" s="60"/>
      <c r="T89" s="60"/>
    </row>
    <row r="90" spans="1:20" ht="13.5">
      <c r="A90" s="60"/>
      <c r="B90" s="60"/>
      <c r="C90" s="60"/>
      <c r="D90" s="60"/>
      <c r="E90" s="60"/>
      <c r="F90" s="60"/>
      <c r="G90" s="99"/>
      <c r="H90" s="99"/>
      <c r="I90" s="99"/>
      <c r="J90" s="99"/>
      <c r="K90" s="99"/>
      <c r="L90" s="99"/>
      <c r="M90" s="60"/>
      <c r="N90" s="60"/>
      <c r="O90" s="60"/>
      <c r="P90" s="60"/>
      <c r="Q90" s="60"/>
      <c r="R90" s="60"/>
      <c r="S90" s="60"/>
      <c r="T90" s="60"/>
    </row>
    <row r="91" spans="1:20" ht="13.5">
      <c r="A91" s="60"/>
      <c r="B91" s="60"/>
      <c r="C91" s="60"/>
      <c r="D91" s="60"/>
      <c r="E91" s="60"/>
      <c r="F91" s="60"/>
      <c r="G91" s="99"/>
      <c r="H91" s="99"/>
      <c r="I91" s="99"/>
      <c r="J91" s="99"/>
      <c r="K91" s="99"/>
      <c r="L91" s="99"/>
      <c r="M91" s="60"/>
      <c r="N91" s="60"/>
      <c r="O91" s="60"/>
      <c r="P91" s="60"/>
      <c r="Q91" s="60"/>
      <c r="R91" s="60"/>
      <c r="S91" s="60"/>
      <c r="T91" s="60"/>
    </row>
    <row r="92" spans="1:20" ht="13.5">
      <c r="A92" s="60"/>
      <c r="B92" s="60"/>
      <c r="C92" s="60"/>
      <c r="D92" s="60"/>
      <c r="E92" s="60"/>
      <c r="F92" s="60"/>
      <c r="G92" s="99"/>
      <c r="H92" s="99"/>
      <c r="I92" s="99"/>
      <c r="J92" s="99"/>
      <c r="K92" s="99"/>
      <c r="L92" s="99"/>
      <c r="M92" s="60"/>
      <c r="N92" s="60"/>
      <c r="O92" s="60"/>
      <c r="P92" s="60"/>
      <c r="Q92" s="60"/>
      <c r="R92" s="60"/>
      <c r="S92" s="60"/>
      <c r="T92" s="60"/>
    </row>
    <row r="93" spans="1:20" ht="13.5">
      <c r="A93" s="60"/>
      <c r="B93" s="60"/>
      <c r="C93" s="60"/>
      <c r="D93" s="60"/>
      <c r="E93" s="60"/>
      <c r="F93" s="60"/>
      <c r="G93" s="99"/>
      <c r="H93" s="99"/>
      <c r="I93" s="99"/>
      <c r="J93" s="99"/>
      <c r="K93" s="99"/>
      <c r="L93" s="99"/>
      <c r="M93" s="60"/>
      <c r="N93" s="60"/>
      <c r="O93" s="60"/>
      <c r="P93" s="60"/>
      <c r="Q93" s="60"/>
      <c r="R93" s="60"/>
      <c r="S93" s="60"/>
      <c r="T93" s="60"/>
    </row>
    <row r="94" spans="1:20" ht="13.5">
      <c r="A94" s="60"/>
      <c r="B94" s="60"/>
      <c r="C94" s="60"/>
      <c r="D94" s="60"/>
      <c r="E94" s="60"/>
      <c r="F94" s="60"/>
      <c r="G94" s="99"/>
      <c r="H94" s="99"/>
      <c r="I94" s="99"/>
      <c r="J94" s="99"/>
      <c r="K94" s="99"/>
      <c r="L94" s="99"/>
      <c r="M94" s="60"/>
      <c r="N94" s="60"/>
      <c r="O94" s="60"/>
      <c r="P94" s="60"/>
      <c r="Q94" s="60"/>
      <c r="R94" s="60"/>
      <c r="S94" s="60"/>
      <c r="T94" s="60"/>
    </row>
    <row r="95" spans="1:20" ht="13.5">
      <c r="A95" s="60"/>
      <c r="B95" s="60"/>
      <c r="C95" s="60"/>
      <c r="D95" s="60"/>
      <c r="E95" s="60"/>
      <c r="F95" s="60"/>
      <c r="G95" s="99"/>
      <c r="H95" s="99"/>
      <c r="I95" s="99"/>
      <c r="J95" s="99"/>
      <c r="K95" s="99"/>
      <c r="L95" s="99"/>
      <c r="M95" s="60"/>
      <c r="N95" s="60"/>
      <c r="O95" s="60"/>
      <c r="P95" s="60"/>
      <c r="Q95" s="60"/>
      <c r="R95" s="60"/>
      <c r="S95" s="60"/>
      <c r="T95" s="60"/>
    </row>
    <row r="96" spans="1:20" ht="13.5">
      <c r="A96" s="60"/>
      <c r="B96" s="60"/>
      <c r="C96" s="60"/>
      <c r="D96" s="60"/>
      <c r="E96" s="60"/>
      <c r="F96" s="60"/>
      <c r="G96" s="99"/>
      <c r="H96" s="99"/>
      <c r="I96" s="99"/>
      <c r="J96" s="99"/>
      <c r="K96" s="99"/>
      <c r="L96" s="99"/>
      <c r="M96" s="60"/>
      <c r="N96" s="60"/>
      <c r="O96" s="60"/>
      <c r="P96" s="60"/>
      <c r="Q96" s="60"/>
      <c r="R96" s="60"/>
      <c r="S96" s="60"/>
      <c r="T96" s="60"/>
    </row>
    <row r="97" spans="1:20" ht="13.5">
      <c r="A97" s="60"/>
      <c r="B97" s="60"/>
      <c r="C97" s="60"/>
      <c r="D97" s="60"/>
      <c r="E97" s="60"/>
      <c r="F97" s="60"/>
      <c r="G97" s="99"/>
      <c r="H97" s="99"/>
      <c r="I97" s="99"/>
      <c r="J97" s="99"/>
      <c r="K97" s="99"/>
      <c r="L97" s="99"/>
      <c r="M97" s="60"/>
      <c r="N97" s="60"/>
      <c r="O97" s="60"/>
      <c r="P97" s="60"/>
      <c r="Q97" s="60"/>
      <c r="R97" s="60"/>
      <c r="S97" s="60"/>
      <c r="T97" s="60"/>
    </row>
    <row r="98" spans="1:20" ht="13.5">
      <c r="A98" s="60"/>
      <c r="B98" s="60"/>
      <c r="C98" s="60"/>
      <c r="D98" s="60"/>
      <c r="E98" s="60"/>
      <c r="F98" s="60"/>
      <c r="G98" s="99"/>
      <c r="H98" s="99"/>
      <c r="I98" s="99"/>
      <c r="J98" s="99"/>
      <c r="K98" s="99"/>
      <c r="L98" s="99"/>
      <c r="M98" s="60"/>
      <c r="N98" s="60"/>
      <c r="O98" s="60"/>
      <c r="P98" s="60"/>
      <c r="Q98" s="60"/>
      <c r="R98" s="60"/>
      <c r="S98" s="60"/>
      <c r="T98" s="60"/>
    </row>
    <row r="99" spans="1:20" ht="13.5">
      <c r="A99" s="60"/>
      <c r="B99" s="60"/>
      <c r="C99" s="60"/>
      <c r="D99" s="60"/>
      <c r="E99" s="60"/>
      <c r="F99" s="60"/>
      <c r="G99" s="99"/>
      <c r="H99" s="99"/>
      <c r="I99" s="99"/>
      <c r="J99" s="99"/>
      <c r="K99" s="99"/>
      <c r="L99" s="99"/>
      <c r="M99" s="60"/>
      <c r="N99" s="60"/>
      <c r="O99" s="60"/>
      <c r="P99" s="60"/>
      <c r="Q99" s="60"/>
      <c r="R99" s="60"/>
      <c r="S99" s="60"/>
      <c r="T99" s="60"/>
    </row>
    <row r="100" spans="1:20" ht="13.5">
      <c r="A100" s="60"/>
      <c r="B100" s="60"/>
      <c r="C100" s="60"/>
      <c r="D100" s="60"/>
      <c r="E100" s="60"/>
      <c r="F100" s="60"/>
      <c r="G100" s="99"/>
      <c r="H100" s="99"/>
      <c r="I100" s="99"/>
      <c r="J100" s="99"/>
      <c r="K100" s="99"/>
      <c r="L100" s="99"/>
      <c r="M100" s="60"/>
      <c r="N100" s="60"/>
      <c r="O100" s="60"/>
      <c r="P100" s="60"/>
      <c r="Q100" s="60"/>
      <c r="R100" s="60"/>
      <c r="S100" s="60"/>
      <c r="T100" s="60"/>
    </row>
    <row r="101" spans="1:20" ht="13.5">
      <c r="A101" s="60"/>
      <c r="B101" s="60"/>
      <c r="C101" s="60"/>
      <c r="D101" s="60"/>
      <c r="E101" s="60"/>
      <c r="F101" s="60"/>
      <c r="G101" s="99"/>
      <c r="H101" s="99"/>
      <c r="I101" s="99"/>
      <c r="J101" s="99"/>
      <c r="K101" s="99"/>
      <c r="L101" s="99"/>
      <c r="M101" s="60"/>
      <c r="N101" s="60"/>
      <c r="O101" s="60"/>
      <c r="P101" s="60"/>
      <c r="Q101" s="60"/>
      <c r="R101" s="60"/>
      <c r="S101" s="60"/>
      <c r="T101" s="60"/>
    </row>
    <row r="102" spans="1:20" ht="13.5">
      <c r="A102" s="60"/>
      <c r="B102" s="60"/>
      <c r="C102" s="60"/>
      <c r="D102" s="60"/>
      <c r="E102" s="60"/>
      <c r="F102" s="60"/>
      <c r="G102" s="99"/>
      <c r="H102" s="99"/>
      <c r="I102" s="99"/>
      <c r="J102" s="99"/>
      <c r="K102" s="99"/>
      <c r="L102" s="99"/>
      <c r="M102" s="60"/>
      <c r="N102" s="60"/>
      <c r="O102" s="60"/>
      <c r="P102" s="60"/>
      <c r="Q102" s="60"/>
      <c r="R102" s="60"/>
      <c r="S102" s="60"/>
      <c r="T102" s="60"/>
    </row>
    <row r="103" spans="1:20" ht="13.5">
      <c r="A103" s="60"/>
      <c r="B103" s="60"/>
      <c r="C103" s="60"/>
      <c r="D103" s="60"/>
      <c r="E103" s="60"/>
      <c r="F103" s="60"/>
      <c r="G103" s="99"/>
      <c r="H103" s="99"/>
      <c r="I103" s="99"/>
      <c r="J103" s="99"/>
      <c r="K103" s="99"/>
      <c r="L103" s="99"/>
      <c r="M103" s="60"/>
      <c r="N103" s="60"/>
      <c r="O103" s="60"/>
      <c r="P103" s="60"/>
      <c r="Q103" s="60"/>
      <c r="R103" s="60"/>
      <c r="S103" s="60"/>
      <c r="T103" s="60"/>
    </row>
    <row r="104" spans="1:20" ht="13.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3.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3.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</sheetData>
  <sheetProtection selectLockedCells="1"/>
  <dataValidations count="2">
    <dataValidation allowBlank="1" showInputMessage="1" showErrorMessage="1" imeMode="on" sqref="G5:H103 N5:N45 C5:C24 E5:E54 A8:A14"/>
    <dataValidation allowBlank="1" showInputMessage="1" showErrorMessage="1" imeMode="off" sqref="I5:L103"/>
  </dataValidations>
  <printOptions/>
  <pageMargins left="0.75" right="0.75" top="1" bottom="1" header="0.512" footer="0.512"/>
  <pageSetup orientation="portrait" paperSize="9" r:id="rId1"/>
  <ignoredErrors>
    <ignoredError sqref="N5:N1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B17" sqref="B17:J34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トマト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96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I2:K2"/>
    <mergeCell ref="I3:K3"/>
    <mergeCell ref="H9:I9"/>
    <mergeCell ref="H10:I10"/>
    <mergeCell ref="J6:K6"/>
    <mergeCell ref="J7:K7"/>
    <mergeCell ref="J8:K8"/>
    <mergeCell ref="J9:K9"/>
    <mergeCell ref="J10:K10"/>
    <mergeCell ref="D4:E4"/>
    <mergeCell ref="H6:I6"/>
    <mergeCell ref="H7:I7"/>
    <mergeCell ref="H8:I8"/>
    <mergeCell ref="D9:E9"/>
    <mergeCell ref="D10:E10"/>
    <mergeCell ref="D8:E8"/>
    <mergeCell ref="D7:E7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E19:F19"/>
    <mergeCell ref="E20:F20"/>
    <mergeCell ref="E13:F13"/>
    <mergeCell ref="E14:F14"/>
    <mergeCell ref="E15:F15"/>
    <mergeCell ref="E16:F16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6">
      <selection activeCell="B17" sqref="B17:I34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レタス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96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E19:F19"/>
    <mergeCell ref="E20:F20"/>
    <mergeCell ref="E13:F13"/>
    <mergeCell ref="E14:F14"/>
    <mergeCell ref="E15:F15"/>
    <mergeCell ref="E16:F16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D9:E9"/>
    <mergeCell ref="D10:E10"/>
    <mergeCell ref="D8:E8"/>
    <mergeCell ref="D7:E7"/>
    <mergeCell ref="D4:E4"/>
    <mergeCell ref="H6:I6"/>
    <mergeCell ref="H7:I7"/>
    <mergeCell ref="H8:I8"/>
    <mergeCell ref="I2:K2"/>
    <mergeCell ref="I3:K3"/>
    <mergeCell ref="H9:I9"/>
    <mergeCell ref="H10:I10"/>
    <mergeCell ref="J6:K6"/>
    <mergeCell ref="J7:K7"/>
    <mergeCell ref="J8:K8"/>
    <mergeCell ref="J9:K9"/>
    <mergeCell ref="J10:K10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9">
      <selection activeCell="I2" sqref="I2:K3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ネギ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96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>
        <f>IF(OR(C$17=" ",C$17=""),"",VLOOKUP(C$17,リスト!$G$5:$L$13,4,FALSE))</f>
      </c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>
        <f>IF(OR(C$17=" ",C$17=""),"",VLOOKUP(C$17,リスト!$G$5:$L$13,2,FALSE))</f>
      </c>
      <c r="D18" s="84">
        <f>IF(OR(C$17=" ",C$17=""),"",VLOOKUP(C$17,リスト!$G$5:$L$13,6,FALSE))</f>
      </c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>
        <f>IF(OR(C$17=" ",C$17=""),"",VLOOKUP(C$17,リスト!$G$5:$L$13,3,FALSE))</f>
      </c>
      <c r="D19" s="84">
        <f>IF(OR(C$17=" ",C$17=""),"",VLOOKUP(C$17,リスト!$G$5:$L$13,5,FALSE))</f>
      </c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>
        <f>IF(OR(C$20=" ",C$20=""),"",VLOOKUP(C$20,リスト!$G$5:$L$13,4,FALSE))</f>
      </c>
      <c r="E20" s="150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>
        <f>IF(OR(C$20=" ",C$20=""),"",VLOOKUP(C$20,リスト!$G$5:$L$13,2,FALSE))</f>
      </c>
      <c r="D21" s="84">
        <f>IF(OR(C$20=" ",C$20=""),"",VLOOKUP(C$20,リスト!$G$5:$L$13,6,FALSE))</f>
      </c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>
        <f>IF(OR(C$20=" ",C$20=""),"",VLOOKUP(C$20,リスト!$G$5:$L$13,3,FALSE))</f>
      </c>
      <c r="D22" s="84">
        <f>IF(OR(C$20=" ",C$20=""),"",VLOOKUP(C$20,リスト!$G$5:$L$13,5,FALSE))</f>
      </c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>
        <f>IF(OR(C$23=" ",C$23=""),"",VLOOKUP(C$23,リスト!$G$5:$L$13,4,FALSE))</f>
      </c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>
        <f>IF(OR(C$23=" ",C$23=""),"",VLOOKUP(C$23,リスト!$G$5:$L$13,2,FALSE))</f>
      </c>
      <c r="D24" s="84">
        <f>IF(OR(C$23=" ",C$23=""),"",VLOOKUP(C$23,リスト!$G$5:$L$13,6,FALSE))</f>
      </c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>
        <f>IF(OR(C$23=" ",C$23=""),"",VLOOKUP(C$23,リスト!$G$5:$L$13,3,FALSE))</f>
      </c>
      <c r="D25" s="84">
        <f>IF(OR(C$23=" ",C$23=""),"",VLOOKUP(C$23,リスト!$G$5:$L$13,5,FALSE))</f>
      </c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>
        <f>IF(OR(C$26=" ",C$26=""),"",VLOOKUP(C$26,リスト!$G$5:$L$13,4,FALSE))</f>
      </c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>
        <f>IF(OR(C$26=" ",C$26=""),"",VLOOKUP(C$26,リスト!$G$5:$L$13,2,FALSE))</f>
      </c>
      <c r="D27" s="84">
        <f>IF(OR(C$26=" ",C$26=""),"",VLOOKUP(C$26,リスト!$G$5:$L$13,6,FALSE))</f>
      </c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>
        <f>IF(OR(C$26=" ",C$26=""),"",VLOOKUP(C$26,リスト!$G$5:$L$13,3,FALSE))</f>
      </c>
      <c r="D28" s="84">
        <f>IF(OR(C$26=" ",C$26=""),"",VLOOKUP(C$26,リスト!$G$5:$L$13,5,FALSE))</f>
      </c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>
        <f>IF(OR(C$29=" ",C$29=""),"",VLOOKUP(C$29,リスト!$G$5:$L$13,4,FALSE))</f>
      </c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>
        <f>IF(OR(C$29=" ",C$29=""),"",VLOOKUP(C$29,リスト!$G$5:$L$13,2,FALSE))</f>
      </c>
      <c r="D30" s="84">
        <f>IF(OR(C$29=" ",C$29=""),"",VLOOKUP(C$29,リスト!$G$5:$L$13,6,FALSE))</f>
      </c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>
        <f>IF(OR(C$29=" ",C$29=""),"",VLOOKUP(C$29,リスト!$G$5:$L$13,3,FALSE))</f>
      </c>
      <c r="D31" s="84">
        <f>IF(OR(C$29=" ",C$29=""),"",VLOOKUP(C$29,リスト!$G$5:$L$13,5,FALSE))</f>
      </c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>
        <f>IF(OR(C$32=" ",C$32=""),"",VLOOKUP(C$32,リスト!$G$5:$L$13,4,FALSE))</f>
      </c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>
        <f>IF(OR(C$32=" ",C$32=""),"",VLOOKUP(C$32,リスト!$G$5:$L$13,2,FALSE))</f>
      </c>
      <c r="D33" s="84">
        <f>IF(OR(C$32=" ",C$32=""),"",VLOOKUP(C$32,リスト!$G$5:$L$13,6,FALSE))</f>
      </c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>
        <f>IF(OR(C$32=" ",C$32=""),"",VLOOKUP(C$32,リスト!$G$5:$L$13,3,FALSE))</f>
      </c>
      <c r="D34" s="84">
        <f>IF(OR(C$32=" ",C$32=""),"",VLOOKUP(C$32,リスト!$G$5:$L$13,5,FALSE))</f>
      </c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I2:K2"/>
    <mergeCell ref="I3:K3"/>
    <mergeCell ref="H9:I9"/>
    <mergeCell ref="H10:I10"/>
    <mergeCell ref="J6:K6"/>
    <mergeCell ref="J7:K7"/>
    <mergeCell ref="J8:K8"/>
    <mergeCell ref="J9:K9"/>
    <mergeCell ref="J10:K10"/>
    <mergeCell ref="D4:E4"/>
    <mergeCell ref="H6:I6"/>
    <mergeCell ref="H7:I7"/>
    <mergeCell ref="H8:I8"/>
    <mergeCell ref="D9:E9"/>
    <mergeCell ref="D10:E10"/>
    <mergeCell ref="D8:E8"/>
    <mergeCell ref="D7:E7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E19:F19"/>
    <mergeCell ref="E20:F20"/>
    <mergeCell ref="E13:F13"/>
    <mergeCell ref="E14:F14"/>
    <mergeCell ref="E15:F15"/>
    <mergeCell ref="E16:F16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I2" sqref="I2:K3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なす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96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>
        <f>IF(OR(C$17=" ",C$17=""),"",VLOOKUP(C$17,リスト!$G$5:$L$13,4,FALSE))</f>
      </c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>
        <f>IF(OR(C$17=" ",C$17=""),"",VLOOKUP(C$17,リスト!$G$5:$L$13,2,FALSE))</f>
      </c>
      <c r="D18" s="84">
        <f>IF(OR(C$17=" ",C$17=""),"",VLOOKUP(C$17,リスト!$G$5:$L$13,6,FALSE))</f>
      </c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>
        <f>IF(OR(C$17=" ",C$17=""),"",VLOOKUP(C$17,リスト!$G$5:$L$13,3,FALSE))</f>
      </c>
      <c r="D19" s="84">
        <f>IF(OR(C$17=" ",C$17=""),"",VLOOKUP(C$17,リスト!$G$5:$L$13,5,FALSE))</f>
      </c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>
        <f>IF(OR(C$20=" ",C$20=""),"",VLOOKUP(C$20,リスト!$G$5:$L$13,4,FALSE))</f>
      </c>
      <c r="E20" s="150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>
        <f>IF(OR(C$20=" ",C$20=""),"",VLOOKUP(C$20,リスト!$G$5:$L$13,2,FALSE))</f>
      </c>
      <c r="D21" s="84">
        <f>IF(OR(C$20=" ",C$20=""),"",VLOOKUP(C$20,リスト!$G$5:$L$13,6,FALSE))</f>
      </c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>
        <f>IF(OR(C$20=" ",C$20=""),"",VLOOKUP(C$20,リスト!$G$5:$L$13,3,FALSE))</f>
      </c>
      <c r="D22" s="84">
        <f>IF(OR(C$20=" ",C$20=""),"",VLOOKUP(C$20,リスト!$G$5:$L$13,5,FALSE))</f>
      </c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>
        <f>IF(OR(C$23=" ",C$23=""),"",VLOOKUP(C$23,リスト!$G$5:$L$13,4,FALSE))</f>
      </c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>
        <f>IF(OR(C$23=" ",C$23=""),"",VLOOKUP(C$23,リスト!$G$5:$L$13,2,FALSE))</f>
      </c>
      <c r="D24" s="84">
        <f>IF(OR(C$23=" ",C$23=""),"",VLOOKUP(C$23,リスト!$G$5:$L$13,6,FALSE))</f>
      </c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>
        <f>IF(OR(C$23=" ",C$23=""),"",VLOOKUP(C$23,リスト!$G$5:$L$13,3,FALSE))</f>
      </c>
      <c r="D25" s="84">
        <f>IF(OR(C$23=" ",C$23=""),"",VLOOKUP(C$23,リスト!$G$5:$L$13,5,FALSE))</f>
      </c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>
        <f>IF(OR(C$26=" ",C$26=""),"",VLOOKUP(C$26,リスト!$G$5:$L$13,4,FALSE))</f>
      </c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>
        <f>IF(OR(C$26=" ",C$26=""),"",VLOOKUP(C$26,リスト!$G$5:$L$13,2,FALSE))</f>
      </c>
      <c r="D27" s="84">
        <f>IF(OR(C$26=" ",C$26=""),"",VLOOKUP(C$26,リスト!$G$5:$L$13,6,FALSE))</f>
      </c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>
        <f>IF(OR(C$26=" ",C$26=""),"",VLOOKUP(C$26,リスト!$G$5:$L$13,3,FALSE))</f>
      </c>
      <c r="D28" s="84">
        <f>IF(OR(C$26=" ",C$26=""),"",VLOOKUP(C$26,リスト!$G$5:$L$13,5,FALSE))</f>
      </c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>
        <f>IF(OR(C$29=" ",C$29=""),"",VLOOKUP(C$29,リスト!$G$5:$L$13,4,FALSE))</f>
      </c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>
        <f>IF(OR(C$29=" ",C$29=""),"",VLOOKUP(C$29,リスト!$G$5:$L$13,2,FALSE))</f>
      </c>
      <c r="D30" s="84">
        <f>IF(OR(C$29=" ",C$29=""),"",VLOOKUP(C$29,リスト!$G$5:$L$13,6,FALSE))</f>
      </c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>
        <f>IF(OR(C$29=" ",C$29=""),"",VLOOKUP(C$29,リスト!$G$5:$L$13,3,FALSE))</f>
      </c>
      <c r="D31" s="84">
        <f>IF(OR(C$29=" ",C$29=""),"",VLOOKUP(C$29,リスト!$G$5:$L$13,5,FALSE))</f>
      </c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>
        <f>IF(OR(C$32=" ",C$32=""),"",VLOOKUP(C$32,リスト!$G$5:$L$13,4,FALSE))</f>
      </c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>
        <f>IF(OR(C$32=" ",C$32=""),"",VLOOKUP(C$32,リスト!$G$5:$L$13,2,FALSE))</f>
      </c>
      <c r="D33" s="84">
        <f>IF(OR(C$32=" ",C$32=""),"",VLOOKUP(C$32,リスト!$G$5:$L$13,6,FALSE))</f>
      </c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>
        <f>IF(OR(C$32=" ",C$32=""),"",VLOOKUP(C$32,リスト!$G$5:$L$13,3,FALSE))</f>
      </c>
      <c r="D34" s="84">
        <f>IF(OR(C$32=" ",C$32=""),"",VLOOKUP(C$32,リスト!$G$5:$L$13,5,FALSE))</f>
      </c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E19:F19"/>
    <mergeCell ref="E20:F20"/>
    <mergeCell ref="E13:F13"/>
    <mergeCell ref="E14:F14"/>
    <mergeCell ref="E15:F15"/>
    <mergeCell ref="E16:F16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D9:E9"/>
    <mergeCell ref="D10:E10"/>
    <mergeCell ref="D8:E8"/>
    <mergeCell ref="D7:E7"/>
    <mergeCell ref="D4:E4"/>
    <mergeCell ref="H6:I6"/>
    <mergeCell ref="H7:I7"/>
    <mergeCell ref="H8:I8"/>
    <mergeCell ref="I2:K2"/>
    <mergeCell ref="I3:K3"/>
    <mergeCell ref="H9:I9"/>
    <mergeCell ref="H10:I10"/>
    <mergeCell ref="J6:K6"/>
    <mergeCell ref="J7:K7"/>
    <mergeCell ref="J8:K8"/>
    <mergeCell ref="J9:K9"/>
    <mergeCell ref="J10:K10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GridLines="0" showRowColHeaders="0" workbookViewId="0" topLeftCell="A1">
      <selection activeCell="O2" sqref="O2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3.50390625" style="0" hidden="1" customWidth="1"/>
    <col min="15" max="15" width="17.125" style="0" customWidth="1"/>
    <col min="16" max="16" width="5.125" style="0" hidden="1" customWidth="1"/>
  </cols>
  <sheetData>
    <row r="1" spans="2:11" ht="14.25" thickBot="1">
      <c r="B1" s="2"/>
      <c r="C1" s="2"/>
      <c r="D1" s="2"/>
      <c r="E1" s="2"/>
      <c r="F1" s="2"/>
      <c r="G1" s="2"/>
      <c r="H1" s="2"/>
      <c r="I1" s="2"/>
      <c r="J1" s="107" t="s">
        <v>73</v>
      </c>
      <c r="K1" s="107"/>
    </row>
    <row r="2" spans="2:16" ht="22.5" customHeight="1" thickBot="1">
      <c r="B2" s="3" t="s">
        <v>49</v>
      </c>
      <c r="C2" s="2"/>
      <c r="D2" s="2"/>
      <c r="E2" s="2"/>
      <c r="F2" s="2"/>
      <c r="G2" s="2"/>
      <c r="H2" s="2"/>
      <c r="I2" s="2"/>
      <c r="J2" s="2"/>
      <c r="K2" s="2"/>
      <c r="N2" s="54" t="s">
        <v>77</v>
      </c>
      <c r="O2" s="57" t="s">
        <v>105</v>
      </c>
      <c r="P2" t="str">
        <f ca="1">"リスト!n4:n"&amp;COUNTA(INDIRECT("リスト!n4:n"&amp;リスト!N1))+4</f>
        <v>リスト!n4:n15</v>
      </c>
    </row>
    <row r="3" spans="2:13" ht="22.5" customHeight="1" thickBot="1">
      <c r="B3" s="4" t="s">
        <v>7</v>
      </c>
      <c r="C3" s="4" t="s">
        <v>48</v>
      </c>
      <c r="D3" s="2"/>
      <c r="E3" s="2"/>
      <c r="F3" s="2"/>
      <c r="G3" s="2"/>
      <c r="H3" s="5" t="s">
        <v>9</v>
      </c>
      <c r="I3" s="105">
        <f ca="1">IF(O2="","",IF(INDIRECT($O$2&amp;"!"&amp;"I2")="","",INDIRECT($O$2&amp;"!"&amp;"I2")))</f>
      </c>
      <c r="J3" s="108"/>
      <c r="K3" s="106"/>
      <c r="M3">
        <v>2</v>
      </c>
    </row>
    <row r="4" spans="2:13" ht="22.5" customHeight="1" thickBot="1">
      <c r="B4" s="6" t="s">
        <v>8</v>
      </c>
      <c r="C4" s="7"/>
      <c r="D4" s="7"/>
      <c r="E4" s="7"/>
      <c r="F4" s="7"/>
      <c r="G4" s="7"/>
      <c r="H4" s="5" t="s">
        <v>50</v>
      </c>
      <c r="I4" s="105">
        <f ca="1">IF(O2="","",IF(INDIRECT($O$2&amp;"!"&amp;"I3")="","",INDIRECT($O$2&amp;"!"&amp;"I3")))</f>
      </c>
      <c r="J4" s="108"/>
      <c r="K4" s="106"/>
      <c r="M4">
        <v>3</v>
      </c>
    </row>
    <row r="5" spans="2:13" ht="22.5" customHeight="1" thickBot="1">
      <c r="B5" s="2" t="s">
        <v>17</v>
      </c>
      <c r="C5" s="2"/>
      <c r="D5" s="105">
        <f ca="1">IF($O$2="","",IF(INDIRECT($O$2&amp;"!"&amp;"D4")="","",INDIRECT($O$2&amp;"!"&amp;"D4")))</f>
      </c>
      <c r="E5" s="106"/>
      <c r="F5" s="2"/>
      <c r="G5" s="2" t="s">
        <v>54</v>
      </c>
      <c r="H5" s="2"/>
      <c r="I5" s="2"/>
      <c r="J5" s="2"/>
      <c r="K5" s="2"/>
      <c r="M5">
        <v>4</v>
      </c>
    </row>
    <row r="6" spans="2:13" ht="22.5" customHeight="1" thickBot="1">
      <c r="B6" s="2" t="s">
        <v>18</v>
      </c>
      <c r="C6" s="2"/>
      <c r="D6" s="8">
        <f ca="1">IF($O$2="","",IF(INDIRECT($O$2&amp;"!"&amp;"D5")="","",INDIRECT($O$2&amp;"!"&amp;"D5")))</f>
      </c>
      <c r="E6" s="2"/>
      <c r="F6" s="2"/>
      <c r="G6" s="9" t="s">
        <v>52</v>
      </c>
      <c r="H6" s="10" t="s">
        <v>10</v>
      </c>
      <c r="I6" s="10"/>
      <c r="J6" s="10" t="s">
        <v>53</v>
      </c>
      <c r="K6" s="10"/>
      <c r="M6">
        <v>5</v>
      </c>
    </row>
    <row r="7" spans="2:13" ht="22.5" customHeight="1" thickBot="1">
      <c r="B7" s="2" t="s">
        <v>19</v>
      </c>
      <c r="C7" s="2"/>
      <c r="D7" s="8">
        <f ca="1">IF($O$2="","",IF(INDIRECT($O$2&amp;"!"&amp;"D6")="","",INDIRECT($O$2&amp;"!"&amp;"D6")))</f>
      </c>
      <c r="E7" s="2" t="s">
        <v>76</v>
      </c>
      <c r="F7" s="2"/>
      <c r="G7" s="11">
        <f ca="1">IF($O$2="","",IF(INDIRECT($O$2&amp;"!"&amp;"G6")="","",RIGHT(DATESTRING(INDIRECT($O$2&amp;"!"&amp;"G6")),6)))</f>
      </c>
      <c r="H7" s="117">
        <f ca="1">IF($O$2="","",IF(INDIRECT($O$2&amp;"!"&amp;"H6")="","",INDIRECT($O$2&amp;"!"&amp;"H6")))</f>
      </c>
      <c r="I7" s="118">
        <f aca="true" ca="1" t="shared" si="0" ref="I7:K11">IF(INDIRECT($O$2&amp;"!"&amp;"G6")="","",RIGHT(DATESTRING(INDIRECT($O$2&amp;"!"&amp;"G6")),6))</f>
      </c>
      <c r="J7" s="111">
        <f ca="1">IF($O$2="","",IF(INDIRECT($O$2&amp;"!"&amp;"J6")="","",INDIRECT($O$2&amp;"!"&amp;"J6")))</f>
      </c>
      <c r="K7" s="112">
        <f ca="1" t="shared" si="0"/>
      </c>
      <c r="M7">
        <v>6</v>
      </c>
    </row>
    <row r="8" spans="2:13" ht="22.5" customHeight="1" thickBot="1">
      <c r="B8" s="121" t="s">
        <v>59</v>
      </c>
      <c r="C8" s="122"/>
      <c r="D8" s="101" t="str">
        <f ca="1">"播種："&amp;IF($O$2="","",IF(INDIRECT($O$2&amp;"!"&amp;"D7")="","",RIGHT(DATESTRING(INDIRECT($O$2&amp;"!"&amp;"D7")),6)))</f>
        <v>播種：</v>
      </c>
      <c r="E8" s="102"/>
      <c r="F8" s="2"/>
      <c r="G8" s="11">
        <f ca="1">IF($O$2="","",IF(INDIRECT($O$2&amp;"!"&amp;"G7")="","",RIGHT(DATESTRING(INDIRECT($O$2&amp;"!"&amp;"G7")),6)))</f>
      </c>
      <c r="H8" s="119">
        <f ca="1">IF($O$2="","",IF(INDIRECT($O$2&amp;"!"&amp;"H7")="","",INDIRECT($O$2&amp;"!"&amp;"H7")))</f>
      </c>
      <c r="I8" s="120">
        <f ca="1" t="shared" si="0"/>
      </c>
      <c r="J8" s="113">
        <f ca="1">IF($O$2="","",IF(INDIRECT($O$2&amp;"!"&amp;"J7")="","",INDIRECT($O$2&amp;"!"&amp;"J7")))</f>
      </c>
      <c r="K8" s="114">
        <f ca="1" t="shared" si="0"/>
      </c>
      <c r="M8">
        <v>7</v>
      </c>
    </row>
    <row r="9" spans="2:13" ht="22.5" customHeight="1" thickBot="1">
      <c r="B9" s="121"/>
      <c r="C9" s="122"/>
      <c r="D9" s="101" t="str">
        <f ca="1">"播種："&amp;IF($O$2="","",IF(INDIRECT($O$2&amp;"!"&amp;"D8")="","",RIGHT(DATESTRING(INDIRECT($O$2&amp;"!"&amp;"D8")),6)))</f>
        <v>播種：</v>
      </c>
      <c r="E9" s="102"/>
      <c r="F9" s="2"/>
      <c r="G9" s="11">
        <f ca="1">IF($O$2="","",IF(INDIRECT($O$2&amp;"!"&amp;"G8")="","",RIGHT(DATESTRING(INDIRECT($O$2&amp;"!"&amp;"G8")),6)))</f>
      </c>
      <c r="H9" s="119">
        <f ca="1">IF($O$2="","",IF(INDIRECT($O$2&amp;"!"&amp;"H8")="","",INDIRECT($O$2&amp;"!"&amp;"H8")))</f>
      </c>
      <c r="I9" s="120">
        <f ca="1" t="shared" si="0"/>
      </c>
      <c r="J9" s="113">
        <f ca="1">IF($O$2="","",IF(INDIRECT($O$2&amp;"!"&amp;"J8")="","",INDIRECT($O$2&amp;"!"&amp;"J8")))</f>
      </c>
      <c r="K9" s="114">
        <f ca="1" t="shared" si="0"/>
      </c>
      <c r="M9">
        <v>8</v>
      </c>
    </row>
    <row r="10" spans="2:13" ht="22.5" customHeight="1" thickBot="1">
      <c r="B10" s="121" t="s">
        <v>60</v>
      </c>
      <c r="C10" s="122"/>
      <c r="D10" s="101" t="str">
        <f ca="1">"播種："&amp;IF($O$2="","",IF(INDIRECT($O$2&amp;"!"&amp;"D9")="","",RIGHT(DATESTRING(INDIRECT($O$2&amp;"!"&amp;"D9")),6)))</f>
        <v>播種：</v>
      </c>
      <c r="E10" s="102"/>
      <c r="F10" s="2"/>
      <c r="G10" s="11">
        <f ca="1">IF($O$2="","",IF(INDIRECT($O$2&amp;"!"&amp;"G9")="","",RIGHT(DATESTRING(INDIRECT($O$2&amp;"!"&amp;"G9")),6)))</f>
      </c>
      <c r="H10" s="119">
        <f ca="1">IF($O$2="","",IF(INDIRECT($O$2&amp;"!"&amp;"H9")="","",INDIRECT($O$2&amp;"!"&amp;"H9")))</f>
      </c>
      <c r="I10" s="120">
        <f ca="1" t="shared" si="0"/>
      </c>
      <c r="J10" s="113">
        <f ca="1">IF($O$2="","",IF(INDIRECT($O$2&amp;"!"&amp;"J9")="","",INDIRECT($O$2&amp;"!"&amp;"J9")))</f>
      </c>
      <c r="K10" s="114">
        <f ca="1" t="shared" si="0"/>
      </c>
      <c r="M10">
        <v>9</v>
      </c>
    </row>
    <row r="11" spans="2:13" ht="22.5" customHeight="1" thickBot="1">
      <c r="B11" s="121"/>
      <c r="C11" s="122"/>
      <c r="D11" s="103" t="str">
        <f ca="1">"播種："&amp;IF($O$2="","",IF(INDIRECT($O$2&amp;"!"&amp;"D10")="","",RIGHT(DATESTRING(INDIRECT($O$2&amp;"!"&amp;"D10")),6)))</f>
        <v>播種：</v>
      </c>
      <c r="E11" s="104"/>
      <c r="F11" s="2"/>
      <c r="G11" s="12">
        <f ca="1">IF($O$2="","",IF(INDIRECT($O$2&amp;"!"&amp;"G10")="","",RIGHT(DATESTRING(INDIRECT($O$2&amp;"!"&amp;"G10")),6)))</f>
      </c>
      <c r="H11" s="109">
        <f ca="1">IF($O$2="","",IF(INDIRECT($O$2&amp;"!"&amp;"H10")="","",INDIRECT($O$2&amp;"!"&amp;"H10")))</f>
      </c>
      <c r="I11" s="110">
        <f ca="1" t="shared" si="0"/>
      </c>
      <c r="J11" s="115">
        <f ca="1">IF($O$2="","",IF(INDIRECT($O$2&amp;"!"&amp;"J10")="","",INDIRECT($O$2&amp;"!"&amp;"J10")))</f>
      </c>
      <c r="K11" s="116">
        <f ca="1" t="shared" si="0"/>
      </c>
      <c r="M11">
        <v>10</v>
      </c>
    </row>
    <row r="12" spans="2:11" ht="22.5" customHeight="1" thickBot="1">
      <c r="B12" s="2" t="s">
        <v>61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 customHeight="1" thickBot="1">
      <c r="B13" s="133" t="s">
        <v>0</v>
      </c>
      <c r="C13" s="131" t="s">
        <v>11</v>
      </c>
      <c r="D13" s="135" t="s">
        <v>12</v>
      </c>
      <c r="E13" s="13" t="s">
        <v>58</v>
      </c>
      <c r="F13" s="14"/>
      <c r="G13" s="14"/>
      <c r="H13" s="14"/>
      <c r="I13" s="14"/>
      <c r="J13" s="15"/>
      <c r="K13" s="16"/>
    </row>
    <row r="14" spans="2:11" ht="15" customHeight="1" thickBot="1">
      <c r="B14" s="134"/>
      <c r="C14" s="132"/>
      <c r="D14" s="136"/>
      <c r="E14" s="137" t="s">
        <v>62</v>
      </c>
      <c r="F14" s="138"/>
      <c r="G14" s="17" t="s">
        <v>63</v>
      </c>
      <c r="H14" s="18" t="s">
        <v>64</v>
      </c>
      <c r="I14" s="17" t="s">
        <v>65</v>
      </c>
      <c r="J14" s="18" t="s">
        <v>66</v>
      </c>
      <c r="K14" s="19"/>
    </row>
    <row r="15" spans="2:11" ht="15" customHeight="1">
      <c r="B15" s="123" t="s">
        <v>75</v>
      </c>
      <c r="C15" s="20" t="s">
        <v>56</v>
      </c>
      <c r="D15" s="21" t="s">
        <v>55</v>
      </c>
      <c r="E15" s="139" t="s">
        <v>52</v>
      </c>
      <c r="F15" s="140"/>
      <c r="G15" s="22" t="s">
        <v>51</v>
      </c>
      <c r="H15" s="20" t="s">
        <v>51</v>
      </c>
      <c r="I15" s="22" t="s">
        <v>51</v>
      </c>
      <c r="J15" s="20" t="s">
        <v>51</v>
      </c>
      <c r="K15" s="23" t="s">
        <v>57</v>
      </c>
    </row>
    <row r="16" spans="2:11" ht="15" customHeight="1">
      <c r="B16" s="123"/>
      <c r="C16" s="24" t="s">
        <v>4</v>
      </c>
      <c r="D16" s="25" t="s">
        <v>5</v>
      </c>
      <c r="E16" s="141" t="s">
        <v>6</v>
      </c>
      <c r="F16" s="142"/>
      <c r="G16" s="25" t="s">
        <v>68</v>
      </c>
      <c r="H16" s="24" t="s">
        <v>68</v>
      </c>
      <c r="I16" s="25" t="s">
        <v>68</v>
      </c>
      <c r="J16" s="24" t="s">
        <v>68</v>
      </c>
      <c r="K16" s="19"/>
    </row>
    <row r="17" spans="2:11" ht="15" customHeight="1" thickBot="1">
      <c r="B17" s="123"/>
      <c r="C17" s="26" t="s">
        <v>70</v>
      </c>
      <c r="D17" s="27" t="s">
        <v>14</v>
      </c>
      <c r="E17" s="143" t="s">
        <v>13</v>
      </c>
      <c r="F17" s="144"/>
      <c r="G17" s="27" t="s">
        <v>69</v>
      </c>
      <c r="H17" s="26" t="s">
        <v>69</v>
      </c>
      <c r="I17" s="27" t="s">
        <v>69</v>
      </c>
      <c r="J17" s="26" t="s">
        <v>69</v>
      </c>
      <c r="K17" s="19"/>
    </row>
    <row r="18" spans="2:13" ht="22.5" customHeight="1">
      <c r="B18" s="28"/>
      <c r="C18" s="55">
        <f ca="1">IF($O$2="","",IF(INDIRECT($O$2&amp;"!"&amp;C$37&amp;$M18)="","",INDIRECT($O$2&amp;"!"&amp;C$37&amp;$M18)))</f>
      </c>
      <c r="D18" s="30">
        <f ca="1">IF($O$2="","",IF(INDIRECT($O$2&amp;"!"&amp;D$37&amp;$M18)="","",INDIRECT($O$2&amp;"!"&amp;D$37&amp;$M18)&amp;"倍"))</f>
      </c>
      <c r="E18" s="129">
        <f ca="1">IF($O$2="","",IF(INDIRECT($O$2&amp;"!"&amp;E$37&amp;$M18)="","",RIGHT(DATESTRING(INDIRECT($O$2&amp;"!"&amp;E$37&amp;$M18)),6)))</f>
      </c>
      <c r="F18" s="130"/>
      <c r="G18" s="30">
        <f ca="1">IF($O$2="","",IF(INDIRECT($O$2&amp;"!"&amp;G$37&amp;$M18)="","",RIGHT(DATESTRING(INDIRECT($O$2&amp;"!"&amp;G$37&amp;$M18)),6)))</f>
      </c>
      <c r="H18" s="31">
        <f ca="1">IF($O$2="","",IF(INDIRECT($O$2&amp;"!"&amp;H$37&amp;$M18)="","",RIGHT(DATESTRING(INDIRECT($O$2&amp;"!"&amp;H$37&amp;$M18)),6)))</f>
      </c>
      <c r="I18" s="30">
        <f ca="1">IF($O$2="","",IF(INDIRECT($O$2&amp;"!"&amp;I$37&amp;$M18)="","",RIGHT(DATESTRING(INDIRECT($O$2&amp;"!"&amp;I$37&amp;$M18)),6)))</f>
      </c>
      <c r="J18" s="31">
        <f ca="1">IF($O$2="","",IF(INDIRECT($O$2&amp;"!"&amp;J$37&amp;$M18)="","",RIGHT(DATESTRING(INDIRECT($O$2&amp;"!"&amp;J$37&amp;$M18)),6)))</f>
      </c>
      <c r="K18" s="32"/>
      <c r="M18">
        <v>17</v>
      </c>
    </row>
    <row r="19" spans="2:13" ht="22.5" customHeight="1">
      <c r="B19" s="33">
        <f ca="1">IF($O$2="","",IF(INDIRECT($O$2&amp;"!"&amp;B$37&amp;$M19)="","",INDIRECT($O$2&amp;"!"&amp;B$37&amp;$M19)))</f>
      </c>
      <c r="C19" s="34">
        <f aca="true" ca="1" t="shared" si="1" ref="C19:C35">IF($O$2="","",IF(INDIRECT($O$2&amp;"!"&amp;C$37&amp;$M19)="","",INDIRECT($O$2&amp;"!"&amp;C$37&amp;$M19)))</f>
      </c>
      <c r="D19" s="35">
        <f ca="1">IF($O$2="","",IF(INDIRECT($O$2&amp;"!"&amp;D$37&amp;$M19)="","","収穫前 "&amp;INDIRECT($O$2&amp;"!"&amp;D$37&amp;$M19)&amp;" 日"))</f>
      </c>
      <c r="E19" s="124">
        <f ca="1">IF($O$2="","",IF(INDIRECT($O$2&amp;"!"&amp;E$37&amp;$M19)="","",INDIRECT($O$2&amp;"!"&amp;E$37&amp;$M19)&amp;"倍"))</f>
      </c>
      <c r="F19" s="125"/>
      <c r="G19" s="36">
        <f ca="1">IF($O$2="","",IF(INDIRECT($O$2&amp;"!"&amp;G$37&amp;$M19)="","",INDIRECT($O$2&amp;"!"&amp;G$37&amp;$M19)&amp;"倍"))</f>
      </c>
      <c r="H19" s="37">
        <f ca="1">IF($O$2="","",IF(INDIRECT($O$2&amp;"!"&amp;H$37&amp;$M19)="","",INDIRECT($O$2&amp;"!"&amp;H$37&amp;$M19)&amp;"倍"))</f>
      </c>
      <c r="I19" s="36">
        <f ca="1">IF($O$2="","",IF(INDIRECT($O$2&amp;"!"&amp;I$37&amp;$M19)="","",INDIRECT($O$2&amp;"!"&amp;I$37&amp;$M19)&amp;"倍"))</f>
      </c>
      <c r="J19" s="37">
        <f ca="1">IF($O$2="","",IF(INDIRECT($O$2&amp;"!"&amp;J$37&amp;$M19)="","",INDIRECT($O$2&amp;"!"&amp;J$37&amp;$M19)&amp;"倍"))</f>
      </c>
      <c r="K19" s="38"/>
      <c r="M19">
        <v>18</v>
      </c>
    </row>
    <row r="20" spans="2:13" ht="22.5" customHeight="1" thickBot="1">
      <c r="B20" s="39"/>
      <c r="C20" s="40">
        <f ca="1" t="shared" si="1"/>
      </c>
      <c r="D20" s="56">
        <f ca="1">IF($O$2="","",IF(INDIRECT($O$2&amp;"!"&amp;D$37&amp;$M20)="","",INDIRECT($O$2&amp;"!"&amp;D$37&amp;$M20)&amp;"回以内"))</f>
      </c>
      <c r="E20" s="126">
        <f ca="1">IF($O$2="","",IF(INDIRECT($O$2&amp;"!"&amp;E$37&amp;$M20)="","",INDIRECT($O$2&amp;"!"&amp;E$37&amp;$M20)&amp;"L"))</f>
      </c>
      <c r="F20" s="128"/>
      <c r="G20" s="42">
        <f ca="1">IF($O$2="","",IF(INDIRECT($O$2&amp;"!"&amp;G$37&amp;$M20)="","",INDIRECT($O$2&amp;"!"&amp;G$37&amp;$M20)&amp;"L"))</f>
      </c>
      <c r="H20" s="42"/>
      <c r="I20" s="41">
        <f ca="1">IF($O$2="","",IF(INDIRECT($O$2&amp;"!"&amp;I$37&amp;$M20)="","",INDIRECT($O$2&amp;"!"&amp;I$37&amp;$M20)&amp;"L"))</f>
      </c>
      <c r="J20" s="42"/>
      <c r="K20" s="43"/>
      <c r="M20">
        <v>19</v>
      </c>
    </row>
    <row r="21" spans="2:13" ht="22.5" customHeight="1">
      <c r="B21" s="28"/>
      <c r="C21" s="29">
        <f ca="1" t="shared" si="1"/>
      </c>
      <c r="D21" s="30">
        <f ca="1">IF($O$2="","",IF(INDIRECT($O$2&amp;"!"&amp;D$37&amp;$M21)="","",INDIRECT($O$2&amp;"!"&amp;D$37&amp;$M21)&amp;"倍"))</f>
      </c>
      <c r="E21" s="129">
        <f ca="1">IF($O$2="","",IF(INDIRECT($O$2&amp;"!"&amp;E$37&amp;$M21)="","",RIGHT(DATESTRING(INDIRECT($O$2&amp;"!"&amp;E$37&amp;$M21)),6)))</f>
      </c>
      <c r="F21" s="130"/>
      <c r="G21" s="30">
        <f ca="1">IF($O$2="","",IF(INDIRECT($O$2&amp;"!"&amp;G$37&amp;$M21)="","",RIGHT(DATESTRING(INDIRECT($O$2&amp;"!"&amp;G$37&amp;$M21)),6)))</f>
      </c>
      <c r="H21" s="31">
        <f ca="1">IF($O$2="","",IF(INDIRECT($O$2&amp;"!"&amp;H$37&amp;$M21)="","",RIGHT(DATESTRING(INDIRECT($O$2&amp;"!"&amp;H$37&amp;$M21)),6)))</f>
      </c>
      <c r="I21" s="30">
        <f ca="1">IF($O$2="","",IF(INDIRECT($O$2&amp;"!"&amp;I$37&amp;$M21)="","",RIGHT(DATESTRING(INDIRECT($O$2&amp;"!"&amp;I$37&amp;$M21)),6)))</f>
      </c>
      <c r="J21" s="31">
        <f ca="1">IF($O$2="","",IF(INDIRECT($O$2&amp;"!"&amp;J$37&amp;$M21)="","",RIGHT(DATESTRING(INDIRECT($O$2&amp;"!"&amp;J$37&amp;$M21)),6)))</f>
      </c>
      <c r="K21" s="44"/>
      <c r="M21">
        <v>20</v>
      </c>
    </row>
    <row r="22" spans="2:13" ht="22.5" customHeight="1">
      <c r="B22" s="33">
        <f ca="1">IF($O$2="","",IF(INDIRECT($O$2&amp;"!"&amp;B$37&amp;$M22)="","",INDIRECT($O$2&amp;"!"&amp;B$37&amp;$M22)))</f>
      </c>
      <c r="C22" s="34">
        <f ca="1" t="shared" si="1"/>
      </c>
      <c r="D22" s="35">
        <f ca="1">IF($O$2="","",IF(INDIRECT($O$2&amp;"!"&amp;D$37&amp;$M22)="","","収穫前 "&amp;INDIRECT($O$2&amp;"!"&amp;D$37&amp;$M22)&amp;" 日"))</f>
      </c>
      <c r="E22" s="124">
        <f ca="1">IF($O$2="","",IF(INDIRECT($O$2&amp;"!"&amp;E$37&amp;$M22)="","",INDIRECT($O$2&amp;"!"&amp;E$37&amp;$M22)&amp;"倍"))</f>
      </c>
      <c r="F22" s="125"/>
      <c r="G22" s="36">
        <f ca="1">IF($O$2="","",IF(INDIRECT($O$2&amp;"!"&amp;G$37&amp;$M22)="","",INDIRECT($O$2&amp;"!"&amp;G$37&amp;$M22)&amp;"倍"))</f>
      </c>
      <c r="H22" s="37">
        <f ca="1">IF($O$2="","",IF(INDIRECT($O$2&amp;"!"&amp;H$37&amp;$M22)="","",INDIRECT($O$2&amp;"!"&amp;H$37&amp;$M22)&amp;"倍"))</f>
      </c>
      <c r="I22" s="36">
        <f ca="1">IF($O$2="","",IF(INDIRECT($O$2&amp;"!"&amp;I$37&amp;$M22)="","",INDIRECT($O$2&amp;"!"&amp;I$37&amp;$M22)&amp;"倍"))</f>
      </c>
      <c r="J22" s="37">
        <f ca="1">IF($O$2="","",IF(INDIRECT($O$2&amp;"!"&amp;J$37&amp;$M22)="","",INDIRECT($O$2&amp;"!"&amp;J$37&amp;$M22)&amp;"倍"))</f>
      </c>
      <c r="K22" s="45"/>
      <c r="M22">
        <v>21</v>
      </c>
    </row>
    <row r="23" spans="2:13" ht="22.5" customHeight="1" thickBot="1">
      <c r="B23" s="39"/>
      <c r="C23" s="40">
        <f ca="1" t="shared" si="1"/>
      </c>
      <c r="D23" s="56">
        <f ca="1">IF($O$2="","",IF(INDIRECT($O$2&amp;"!"&amp;D$37&amp;$M23)="","",INDIRECT($O$2&amp;"!"&amp;D$37&amp;$M23)&amp;"回以内"))</f>
      </c>
      <c r="E23" s="126">
        <f aca="true" ca="1" t="shared" si="2" ref="E23:J23">IF($O$2="","",IF(INDIRECT($O$2&amp;"!"&amp;E$37&amp;$M23)="","",INDIRECT($O$2&amp;"!"&amp;E$37&amp;$M23)&amp;"L"))</f>
      </c>
      <c r="F23" s="128" t="e">
        <f ca="1" t="shared" si="2"/>
        <v>#REF!</v>
      </c>
      <c r="G23" s="41">
        <f ca="1" t="shared" si="2"/>
      </c>
      <c r="H23" s="42">
        <f ca="1" t="shared" si="2"/>
      </c>
      <c r="I23" s="41">
        <f ca="1" t="shared" si="2"/>
      </c>
      <c r="J23" s="42">
        <f ca="1" t="shared" si="2"/>
      </c>
      <c r="K23" s="46"/>
      <c r="M23">
        <v>22</v>
      </c>
    </row>
    <row r="24" spans="2:13" ht="22.5" customHeight="1">
      <c r="B24" s="47"/>
      <c r="C24" s="29">
        <f ca="1" t="shared" si="1"/>
      </c>
      <c r="D24" s="30">
        <f ca="1">IF($O$2="","",IF(INDIRECT($O$2&amp;"!"&amp;D$37&amp;$M24)="","",INDIRECT($O$2&amp;"!"&amp;D$37&amp;$M24)&amp;"倍"))</f>
      </c>
      <c r="E24" s="129">
        <f ca="1">IF($O$2="","",IF(INDIRECT($O$2&amp;"!"&amp;E$37&amp;$M24)="","",RIGHT(DATESTRING(INDIRECT($O$2&amp;"!"&amp;E$37&amp;$M24)),6)))</f>
      </c>
      <c r="F24" s="130"/>
      <c r="G24" s="30">
        <f ca="1">IF($O$2="","",IF(INDIRECT($O$2&amp;"!"&amp;G$37&amp;$M24)="","",RIGHT(DATESTRING(INDIRECT($O$2&amp;"!"&amp;G$37&amp;$M24)),6)))</f>
      </c>
      <c r="H24" s="49">
        <f ca="1">IF($O$2="","",IF(INDIRECT($O$2&amp;"!"&amp;H$37&amp;$M24)="","",RIGHT(DATESTRING(INDIRECT($O$2&amp;"!"&amp;H$37&amp;$M24)),6)))</f>
      </c>
      <c r="I24" s="48">
        <f ca="1">IF($O$2="","",IF(INDIRECT($O$2&amp;"!"&amp;I$37&amp;$M24)="","",RIGHT(DATESTRING(INDIRECT($O$2&amp;"!"&amp;I$37&amp;$M24)),6)))</f>
      </c>
      <c r="J24" s="49">
        <f ca="1">IF($O$2="","",IF(INDIRECT($O$2&amp;"!"&amp;J$37&amp;$M24)="","",RIGHT(DATESTRING(INDIRECT($O$2&amp;"!"&amp;J$37&amp;$M24)),6)))</f>
      </c>
      <c r="K24" s="38"/>
      <c r="M24">
        <v>23</v>
      </c>
    </row>
    <row r="25" spans="2:13" ht="22.5" customHeight="1">
      <c r="B25" s="33">
        <f ca="1">IF($O$2="","",IF(INDIRECT($O$2&amp;"!"&amp;B$37&amp;$M25)="","",INDIRECT($O$2&amp;"!"&amp;B$37&amp;$M25)))</f>
      </c>
      <c r="C25" s="34">
        <f ca="1" t="shared" si="1"/>
      </c>
      <c r="D25" s="35">
        <f ca="1">IF($O$2="","",IF(INDIRECT($O$2&amp;"!"&amp;D$37&amp;$M25)="","","収穫前 "&amp;INDIRECT($O$2&amp;"!"&amp;D$37&amp;$M25)&amp;" 日"))</f>
      </c>
      <c r="E25" s="124">
        <f ca="1">IF($O$2="","",IF(INDIRECT($O$2&amp;"!"&amp;E$37&amp;$M25)="","",INDIRECT($O$2&amp;"!"&amp;E$37&amp;$M25)&amp;"倍"))</f>
      </c>
      <c r="F25" s="125"/>
      <c r="G25" s="36">
        <f ca="1">IF($O$2="","",IF(INDIRECT($O$2&amp;"!"&amp;G$37&amp;$M25)="","",INDIRECT($O$2&amp;"!"&amp;G$37&amp;$M25)&amp;"倍"))</f>
      </c>
      <c r="H25" s="37">
        <f ca="1">IF($O$2="","",IF(INDIRECT($O$2&amp;"!"&amp;H$37&amp;$M25)="","",INDIRECT($O$2&amp;"!"&amp;H$37&amp;$M25)&amp;"倍"))</f>
      </c>
      <c r="I25" s="36">
        <f ca="1">IF($O$2="","",IF(INDIRECT($O$2&amp;"!"&amp;I$37&amp;$M25)="","",INDIRECT($O$2&amp;"!"&amp;I$37&amp;$M25)&amp;"倍"))</f>
      </c>
      <c r="J25" s="37">
        <f ca="1">IF($O$2="","",IF(INDIRECT($O$2&amp;"!"&amp;J$37&amp;$M25)="","",INDIRECT($O$2&amp;"!"&amp;J$37&amp;$M25)&amp;"倍"))</f>
      </c>
      <c r="K25" s="38"/>
      <c r="M25">
        <v>24</v>
      </c>
    </row>
    <row r="26" spans="2:13" ht="22.5" customHeight="1" thickBot="1">
      <c r="B26" s="47"/>
      <c r="C26" s="40">
        <f ca="1" t="shared" si="1"/>
      </c>
      <c r="D26" s="56">
        <f ca="1">IF($O$2="","",IF(INDIRECT($O$2&amp;"!"&amp;D$37&amp;$M26)="","",INDIRECT($O$2&amp;"!"&amp;D$37&amp;$M26)&amp;"回以内"))</f>
      </c>
      <c r="E26" s="126">
        <f aca="true" ca="1" t="shared" si="3" ref="E26:J26">IF($O$2="","",IF(INDIRECT($O$2&amp;"!"&amp;E$37&amp;$M26)="","",INDIRECT($O$2&amp;"!"&amp;E$37&amp;$M26)&amp;"L"))</f>
      </c>
      <c r="F26" s="128" t="e">
        <f ca="1" t="shared" si="3"/>
        <v>#REF!</v>
      </c>
      <c r="G26" s="41">
        <f ca="1" t="shared" si="3"/>
      </c>
      <c r="H26" s="51">
        <f ca="1" t="shared" si="3"/>
      </c>
      <c r="I26" s="50">
        <f ca="1" t="shared" si="3"/>
      </c>
      <c r="J26" s="51">
        <f ca="1" t="shared" si="3"/>
      </c>
      <c r="K26" s="38"/>
      <c r="M26">
        <v>25</v>
      </c>
    </row>
    <row r="27" spans="2:13" ht="22.5" customHeight="1">
      <c r="B27" s="52"/>
      <c r="C27" s="29">
        <f ca="1" t="shared" si="1"/>
      </c>
      <c r="D27" s="30">
        <f ca="1">IF($O$2="","",IF(INDIRECT($O$2&amp;"!"&amp;D$37&amp;$M27)="","",INDIRECT($O$2&amp;"!"&amp;D$37&amp;$M27)&amp;"倍"))</f>
      </c>
      <c r="E27" s="129">
        <f ca="1">IF($O$2="","",IF(INDIRECT($O$2&amp;"!"&amp;E$37&amp;$M27)="","",RIGHT(DATESTRING(INDIRECT($O$2&amp;"!"&amp;E$37&amp;$M27)),6)))</f>
      </c>
      <c r="F27" s="130"/>
      <c r="G27" s="30">
        <f ca="1">IF($O$2="","",IF(INDIRECT($O$2&amp;"!"&amp;G$37&amp;$M27)="","",RIGHT(DATESTRING(INDIRECT($O$2&amp;"!"&amp;G$37&amp;$M27)),6)))</f>
      </c>
      <c r="H27" s="31">
        <f ca="1">IF($O$2="","",IF(INDIRECT($O$2&amp;"!"&amp;H$37&amp;$M27)="","",RIGHT(DATESTRING(INDIRECT($O$2&amp;"!"&amp;H$37&amp;$M27)),6)))</f>
      </c>
      <c r="I27" s="30">
        <f ca="1">IF($O$2="","",IF(INDIRECT($O$2&amp;"!"&amp;I$37&amp;$M27)="","",RIGHT(DATESTRING(INDIRECT($O$2&amp;"!"&amp;I$37&amp;$M27)),6)))</f>
      </c>
      <c r="J27" s="31">
        <f ca="1">IF($O$2="","",IF(INDIRECT($O$2&amp;"!"&amp;J$37&amp;$M27)="","",RIGHT(DATESTRING(INDIRECT($O$2&amp;"!"&amp;J$37&amp;$M27)),6)))</f>
      </c>
      <c r="K27" s="44"/>
      <c r="M27">
        <v>26</v>
      </c>
    </row>
    <row r="28" spans="2:13" ht="22.5" customHeight="1">
      <c r="B28" s="33">
        <f ca="1">IF($O$2="","",IF(INDIRECT($O$2&amp;"!"&amp;B$37&amp;$M28)="","",INDIRECT($O$2&amp;"!"&amp;B$37&amp;$M28)))</f>
      </c>
      <c r="C28" s="34">
        <f ca="1" t="shared" si="1"/>
      </c>
      <c r="D28" s="35">
        <f ca="1">IF($O$2="","",IF(INDIRECT($O$2&amp;"!"&amp;D$37&amp;$M28)="","","収穫前 "&amp;INDIRECT($O$2&amp;"!"&amp;D$37&amp;$M28)&amp;" 日"))</f>
      </c>
      <c r="E28" s="124">
        <f ca="1">IF($O$2="","",IF(INDIRECT($O$2&amp;"!"&amp;E$37&amp;$M28)="","",INDIRECT($O$2&amp;"!"&amp;E$37&amp;$M28)&amp;"倍"))</f>
      </c>
      <c r="F28" s="125"/>
      <c r="G28" s="36">
        <f ca="1">IF($O$2="","",IF(INDIRECT($O$2&amp;"!"&amp;G$37&amp;$M28)="","",INDIRECT($O$2&amp;"!"&amp;G$37&amp;$M28)&amp;"倍"))</f>
      </c>
      <c r="H28" s="37">
        <f ca="1">IF($O$2="","",IF(INDIRECT($O$2&amp;"!"&amp;H$37&amp;$M28)="","",INDIRECT($O$2&amp;"!"&amp;H$37&amp;$M28)&amp;"倍"))</f>
      </c>
      <c r="I28" s="36">
        <f ca="1">IF($O$2="","",IF(INDIRECT($O$2&amp;"!"&amp;I$37&amp;$M28)="","",INDIRECT($O$2&amp;"!"&amp;I$37&amp;$M28)&amp;"倍"))</f>
      </c>
      <c r="J28" s="37">
        <f ca="1">IF($O$2="","",IF(INDIRECT($O$2&amp;"!"&amp;J$37&amp;$M28)="","",INDIRECT($O$2&amp;"!"&amp;J$37&amp;$M28)&amp;"倍"))</f>
      </c>
      <c r="K28" s="45"/>
      <c r="M28">
        <v>27</v>
      </c>
    </row>
    <row r="29" spans="2:13" ht="22.5" customHeight="1" thickBot="1">
      <c r="B29" s="53"/>
      <c r="C29" s="40">
        <f ca="1" t="shared" si="1"/>
      </c>
      <c r="D29" s="56">
        <f ca="1">IF($O$2="","",IF(INDIRECT($O$2&amp;"!"&amp;D$37&amp;$M29)="","",INDIRECT($O$2&amp;"!"&amp;D$37&amp;$M29)&amp;"回以内"))</f>
      </c>
      <c r="E29" s="126">
        <f aca="true" ca="1" t="shared" si="4" ref="E29:J29">IF($O$2="","",IF(INDIRECT($O$2&amp;"!"&amp;E$37&amp;$M29)="","",INDIRECT($O$2&amp;"!"&amp;E$37&amp;$M29)&amp;"L"))</f>
      </c>
      <c r="F29" s="127"/>
      <c r="G29" s="42">
        <f ca="1" t="shared" si="4"/>
      </c>
      <c r="H29" s="42">
        <f ca="1" t="shared" si="4"/>
      </c>
      <c r="I29" s="42">
        <f ca="1" t="shared" si="4"/>
      </c>
      <c r="J29" s="42">
        <f ca="1" t="shared" si="4"/>
      </c>
      <c r="K29" s="46"/>
      <c r="M29">
        <v>28</v>
      </c>
    </row>
    <row r="30" spans="2:13" ht="22.5" customHeight="1">
      <c r="B30" s="47"/>
      <c r="C30" s="29">
        <f ca="1" t="shared" si="1"/>
      </c>
      <c r="D30" s="30">
        <f ca="1">IF($O$2="","",IF(INDIRECT($O$2&amp;"!"&amp;D$37&amp;$M30)="","",INDIRECT($O$2&amp;"!"&amp;D$37&amp;$M30)&amp;"倍"))</f>
      </c>
      <c r="E30" s="129">
        <f ca="1">IF($O$2="","",IF(INDIRECT($O$2&amp;"!"&amp;E$37&amp;$M30)="","",RIGHT(DATESTRING(INDIRECT($O$2&amp;"!"&amp;E$37&amp;$M30)),6)))</f>
      </c>
      <c r="F30" s="130"/>
      <c r="G30" s="30">
        <f ca="1">IF($O$2="","",IF(INDIRECT($O$2&amp;"!"&amp;G$37&amp;$M30)="","",RIGHT(DATESTRING(INDIRECT($O$2&amp;"!"&amp;G$37&amp;$M30)),6)))</f>
      </c>
      <c r="H30" s="49">
        <f ca="1">IF($O$2="","",IF(INDIRECT($O$2&amp;"!"&amp;H$37&amp;$M30)="","",RIGHT(DATESTRING(INDIRECT($O$2&amp;"!"&amp;H$37&amp;$M30)),6)))</f>
      </c>
      <c r="I30" s="48">
        <f ca="1">IF($O$2="","",IF(INDIRECT($O$2&amp;"!"&amp;I$37&amp;$M30)="","",RIGHT(DATESTRING(INDIRECT($O$2&amp;"!"&amp;I$37&amp;$M30)),6)))</f>
      </c>
      <c r="J30" s="49">
        <f ca="1">IF($O$2="","",IF(INDIRECT($O$2&amp;"!"&amp;J$37&amp;$M30)="","",RIGHT(DATESTRING(INDIRECT($O$2&amp;"!"&amp;J$37&amp;$M30)),6)))</f>
      </c>
      <c r="K30" s="38"/>
      <c r="M30">
        <v>29</v>
      </c>
    </row>
    <row r="31" spans="2:13" ht="22.5" customHeight="1">
      <c r="B31" s="33">
        <f ca="1">IF($O$2="","",IF(INDIRECT($O$2&amp;"!"&amp;B$37&amp;$M31)="","",INDIRECT($O$2&amp;"!"&amp;B$37&amp;$M31)))</f>
      </c>
      <c r="C31" s="34">
        <f ca="1" t="shared" si="1"/>
      </c>
      <c r="D31" s="35">
        <f ca="1">IF($O$2="","",IF(INDIRECT($O$2&amp;"!"&amp;D$37&amp;$M31)="","","収穫前 "&amp;INDIRECT($O$2&amp;"!"&amp;D$37&amp;$M31)&amp;" 日"))</f>
      </c>
      <c r="E31" s="124">
        <f ca="1">IF($O$2="","",IF(INDIRECT($O$2&amp;"!"&amp;E$37&amp;$M31)="","",INDIRECT($O$2&amp;"!"&amp;E$37&amp;$M31)&amp;"倍"))</f>
      </c>
      <c r="F31" s="125"/>
      <c r="G31" s="36">
        <f ca="1">IF($O$2="","",IF(INDIRECT($O$2&amp;"!"&amp;G$37&amp;$M31)="","",INDIRECT($O$2&amp;"!"&amp;G$37&amp;$M31)&amp;"倍"))</f>
      </c>
      <c r="H31" s="37">
        <f ca="1">IF($O$2="","",IF(INDIRECT($O$2&amp;"!"&amp;H$37&amp;$M31)="","",INDIRECT($O$2&amp;"!"&amp;H$37&amp;$M31)&amp;"倍"))</f>
      </c>
      <c r="I31" s="36">
        <f ca="1">IF($O$2="","",IF(INDIRECT($O$2&amp;"!"&amp;I$37&amp;$M31)="","",INDIRECT($O$2&amp;"!"&amp;I$37&amp;$M31)&amp;"倍"))</f>
      </c>
      <c r="J31" s="37">
        <f ca="1">IF($O$2="","",IF(INDIRECT($O$2&amp;"!"&amp;J$37&amp;$M31)="","",INDIRECT($O$2&amp;"!"&amp;J$37&amp;$M31)&amp;"倍"))</f>
      </c>
      <c r="K31" s="38"/>
      <c r="M31">
        <v>30</v>
      </c>
    </row>
    <row r="32" spans="2:13" ht="22.5" customHeight="1" thickBot="1">
      <c r="B32" s="47"/>
      <c r="C32" s="40">
        <f ca="1" t="shared" si="1"/>
      </c>
      <c r="D32" s="56">
        <f ca="1">IF($O$2="","",IF(INDIRECT($O$2&amp;"!"&amp;D$37&amp;$M32)="","",INDIRECT($O$2&amp;"!"&amp;D$37&amp;$M32)&amp;"回以内"))</f>
      </c>
      <c r="E32" s="126">
        <f aca="true" ca="1" t="shared" si="5" ref="E32:J32">IF($O$2="","",IF(INDIRECT($O$2&amp;"!"&amp;E$37&amp;$M32)="","",INDIRECT($O$2&amp;"!"&amp;E$37&amp;$M32)&amp;"L"))</f>
      </c>
      <c r="F32" s="127"/>
      <c r="G32" s="42">
        <f ca="1" t="shared" si="5"/>
      </c>
      <c r="H32" s="42">
        <f ca="1" t="shared" si="5"/>
      </c>
      <c r="I32" s="42">
        <f ca="1" t="shared" si="5"/>
      </c>
      <c r="J32" s="42">
        <f ca="1" t="shared" si="5"/>
      </c>
      <c r="K32" s="38"/>
      <c r="M32">
        <v>31</v>
      </c>
    </row>
    <row r="33" spans="2:13" ht="22.5" customHeight="1">
      <c r="B33" s="52"/>
      <c r="C33" s="29">
        <f ca="1" t="shared" si="1"/>
      </c>
      <c r="D33" s="30">
        <f ca="1">IF($O$2="","",IF(INDIRECT($O$2&amp;"!"&amp;D$37&amp;$M33)="","",INDIRECT($O$2&amp;"!"&amp;D$37&amp;$M33)&amp;"倍"))</f>
      </c>
      <c r="E33" s="129">
        <f ca="1">IF($O$2="","",IF(INDIRECT($O$2&amp;"!"&amp;E$37&amp;$M33)="","",RIGHT(DATESTRING(INDIRECT($O$2&amp;"!"&amp;E$37&amp;$M33)),6)))</f>
      </c>
      <c r="F33" s="130"/>
      <c r="G33" s="30">
        <f ca="1">IF($O$2="","",IF(INDIRECT($O$2&amp;"!"&amp;G$37&amp;$M33)="","",RIGHT(DATESTRING(INDIRECT($O$2&amp;"!"&amp;G$37&amp;$M33)),6)))</f>
      </c>
      <c r="H33" s="31">
        <f ca="1">IF($O$2="","",IF(INDIRECT($O$2&amp;"!"&amp;H$37&amp;$M33)="","",RIGHT(DATESTRING(INDIRECT($O$2&amp;"!"&amp;H$37&amp;$M33)),6)))</f>
      </c>
      <c r="I33" s="30">
        <f ca="1">IF($O$2="","",IF(INDIRECT($O$2&amp;"!"&amp;I$37&amp;$M33)="","",RIGHT(DATESTRING(INDIRECT($O$2&amp;"!"&amp;I$37&amp;$M33)),6)))</f>
      </c>
      <c r="J33" s="31">
        <f ca="1">IF($O$2="","",IF(INDIRECT($O$2&amp;"!"&amp;J$37&amp;$M33)="","",RIGHT(DATESTRING(INDIRECT($O$2&amp;"!"&amp;J$37&amp;$M33)),6)))</f>
      </c>
      <c r="K33" s="32"/>
      <c r="M33">
        <v>32</v>
      </c>
    </row>
    <row r="34" spans="2:13" ht="22.5" customHeight="1">
      <c r="B34" s="33">
        <f ca="1">IF($O$2="","",IF(INDIRECT($O$2&amp;"!"&amp;B$37&amp;$M34)="","",INDIRECT($O$2&amp;"!"&amp;B$37&amp;$M34)))</f>
      </c>
      <c r="C34" s="34">
        <f ca="1" t="shared" si="1"/>
      </c>
      <c r="D34" s="35">
        <f ca="1">IF($O$2="","",IF(INDIRECT($O$2&amp;"!"&amp;D$37&amp;$M34)="","","収穫前 "&amp;INDIRECT($O$2&amp;"!"&amp;D$37&amp;$M34)&amp;" 日"))</f>
      </c>
      <c r="E34" s="124">
        <f ca="1">IF($O$2="","",IF(INDIRECT($O$2&amp;"!"&amp;E$37&amp;$M34)="","",INDIRECT($O$2&amp;"!"&amp;E$37&amp;$M34)&amp;"倍"))</f>
      </c>
      <c r="F34" s="125"/>
      <c r="G34" s="36">
        <f ca="1">IF($O$2="","",IF(INDIRECT($O$2&amp;"!"&amp;G$37&amp;$M34)="","",INDIRECT($O$2&amp;"!"&amp;G$37&amp;$M34)&amp;"倍"))</f>
      </c>
      <c r="H34" s="37">
        <f ca="1">IF($O$2="","",IF(INDIRECT($O$2&amp;"!"&amp;H$37&amp;$M34)="","",INDIRECT($O$2&amp;"!"&amp;H$37&amp;$M34)&amp;"倍"))</f>
      </c>
      <c r="I34" s="36">
        <f ca="1">IF($O$2="","",IF(INDIRECT($O$2&amp;"!"&amp;I$37&amp;$M34)="","",INDIRECT($O$2&amp;"!"&amp;I$37&amp;$M34)&amp;"倍"))</f>
      </c>
      <c r="J34" s="37">
        <f ca="1">IF($O$2="","",IF(INDIRECT($O$2&amp;"!"&amp;J$37&amp;$M34)="","",INDIRECT($O$2&amp;"!"&amp;J$37&amp;$M34)&amp;"倍"))</f>
      </c>
      <c r="K34" s="38"/>
      <c r="M34">
        <v>33</v>
      </c>
    </row>
    <row r="35" spans="2:13" ht="22.5" customHeight="1" thickBot="1">
      <c r="B35" s="53"/>
      <c r="C35" s="40">
        <f ca="1" t="shared" si="1"/>
      </c>
      <c r="D35" s="56">
        <f ca="1">IF($O$2="","",IF(INDIRECT($O$2&amp;"!"&amp;D$37&amp;$M35)="","",INDIRECT($O$2&amp;"!"&amp;D$37&amp;$M35)&amp;"回以内"))</f>
      </c>
      <c r="E35" s="126">
        <f aca="true" ca="1" t="shared" si="6" ref="E35:J35">IF($O$2="","",IF(INDIRECT($O$2&amp;"!"&amp;E$37&amp;$M35)="","",INDIRECT($O$2&amp;"!"&amp;E$37&amp;$M35)&amp;"L"))</f>
      </c>
      <c r="F35" s="127"/>
      <c r="G35" s="42">
        <f ca="1" t="shared" si="6"/>
      </c>
      <c r="H35" s="42">
        <f ca="1" t="shared" si="6"/>
      </c>
      <c r="I35" s="42">
        <f ca="1" t="shared" si="6"/>
      </c>
      <c r="J35" s="42">
        <f ca="1" t="shared" si="6"/>
      </c>
      <c r="K35" s="43"/>
      <c r="M35">
        <v>34</v>
      </c>
    </row>
    <row r="37" spans="2:11" ht="13.5" hidden="1">
      <c r="B37" t="s">
        <v>86</v>
      </c>
      <c r="C37" t="s">
        <v>78</v>
      </c>
      <c r="D37" t="s">
        <v>79</v>
      </c>
      <c r="E37" t="s">
        <v>80</v>
      </c>
      <c r="G37" t="s">
        <v>81</v>
      </c>
      <c r="H37" t="s">
        <v>82</v>
      </c>
      <c r="I37" t="s">
        <v>83</v>
      </c>
      <c r="J37" t="s">
        <v>84</v>
      </c>
      <c r="K37" t="s">
        <v>85</v>
      </c>
    </row>
  </sheetData>
  <sheetProtection sheet="1" objects="1" scenarios="1" selectLockedCells="1"/>
  <mergeCells count="46">
    <mergeCell ref="E14:F14"/>
    <mergeCell ref="E15:F15"/>
    <mergeCell ref="E16:F16"/>
    <mergeCell ref="E17:F17"/>
    <mergeCell ref="E18:F18"/>
    <mergeCell ref="E19:F19"/>
    <mergeCell ref="E20:F20"/>
    <mergeCell ref="E21:F21"/>
    <mergeCell ref="E35:F35"/>
    <mergeCell ref="C13:C14"/>
    <mergeCell ref="B13:B14"/>
    <mergeCell ref="D13:D14"/>
    <mergeCell ref="E30:F30"/>
    <mergeCell ref="E31:F31"/>
    <mergeCell ref="E32:F32"/>
    <mergeCell ref="E33:F33"/>
    <mergeCell ref="E26:F26"/>
    <mergeCell ref="E27:F27"/>
    <mergeCell ref="B10:C11"/>
    <mergeCell ref="B8:C9"/>
    <mergeCell ref="B15:B17"/>
    <mergeCell ref="E34:F34"/>
    <mergeCell ref="E28:F28"/>
    <mergeCell ref="E29:F29"/>
    <mergeCell ref="E22:F22"/>
    <mergeCell ref="E23:F23"/>
    <mergeCell ref="E24:F24"/>
    <mergeCell ref="E25:F25"/>
    <mergeCell ref="H7:I7"/>
    <mergeCell ref="H8:I8"/>
    <mergeCell ref="H9:I9"/>
    <mergeCell ref="H10:I10"/>
    <mergeCell ref="J8:K8"/>
    <mergeCell ref="J9:K9"/>
    <mergeCell ref="J10:K10"/>
    <mergeCell ref="J11:K11"/>
    <mergeCell ref="D10:E10"/>
    <mergeCell ref="D11:E11"/>
    <mergeCell ref="D5:E5"/>
    <mergeCell ref="J1:K1"/>
    <mergeCell ref="I3:K3"/>
    <mergeCell ref="I4:K4"/>
    <mergeCell ref="D8:E8"/>
    <mergeCell ref="D9:E9"/>
    <mergeCell ref="H11:I11"/>
    <mergeCell ref="J7:K7"/>
  </mergeCells>
  <dataValidations count="1">
    <dataValidation type="list" allowBlank="1" showInputMessage="1" showErrorMessage="1" imeMode="on" sqref="O2">
      <formula1>INDIRECT($P$2)</formula1>
    </dataValidation>
  </dataValidations>
  <printOptions/>
  <pageMargins left="0.31" right="0.21" top="0.51" bottom="0.77" header="0.512" footer="0.512"/>
  <pageSetup orientation="portrait" paperSize="9" scale="10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tabSelected="1" workbookViewId="0" topLeftCell="A1">
      <selection activeCell="I2" sqref="I2:K3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2" max="12" width="9.125" style="0" customWidth="1"/>
    <col min="13" max="13" width="11.25390625" style="0" hidden="1" customWidth="1"/>
  </cols>
  <sheetData>
    <row r="1" spans="1:21" ht="22.5" customHeight="1">
      <c r="A1" s="61"/>
      <c r="B1" s="67" t="s">
        <v>49</v>
      </c>
      <c r="C1" s="66"/>
      <c r="D1" s="66"/>
      <c r="E1" s="66"/>
      <c r="F1" s="66"/>
      <c r="G1" s="66"/>
      <c r="H1" s="66"/>
      <c r="I1" s="62"/>
      <c r="J1" s="62"/>
      <c r="K1" s="62"/>
      <c r="L1" s="61" t="str">
        <f ca="1">RIGHT(CELL("filename",A1),LEN(CELL("filename",A1))-FIND("]",CELL("filename",A1)))</f>
        <v>ほうれん草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1"/>
      <c r="B2" s="68" t="s">
        <v>7</v>
      </c>
      <c r="C2" s="68" t="s">
        <v>106</v>
      </c>
      <c r="D2" s="66"/>
      <c r="E2" s="66"/>
      <c r="F2" s="66"/>
      <c r="G2" s="66"/>
      <c r="H2" s="95" t="s">
        <v>9</v>
      </c>
      <c r="I2" s="162"/>
      <c r="J2" s="163"/>
      <c r="K2" s="164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1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1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1"/>
      <c r="B5" s="66" t="s">
        <v>18</v>
      </c>
      <c r="C5" s="62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1"/>
      <c r="B6" s="66" t="s">
        <v>19</v>
      </c>
      <c r="C6" s="62"/>
      <c r="D6" s="83"/>
      <c r="E6" s="90" t="s">
        <v>92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1"/>
      <c r="B7" s="72" t="s">
        <v>71</v>
      </c>
      <c r="C7" s="63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1"/>
      <c r="B8" s="72" t="s">
        <v>72</v>
      </c>
      <c r="C8" s="63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1"/>
      <c r="B9" s="72" t="s">
        <v>20</v>
      </c>
      <c r="C9" s="63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1"/>
      <c r="B10" s="72" t="s">
        <v>91</v>
      </c>
      <c r="C10" s="63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1"/>
      <c r="B11" s="66" t="s">
        <v>61</v>
      </c>
      <c r="C11" s="62"/>
      <c r="D11" s="62"/>
      <c r="E11" s="62"/>
      <c r="F11" s="62"/>
      <c r="G11" s="62"/>
      <c r="H11" s="62"/>
      <c r="I11" s="62"/>
      <c r="J11" s="62"/>
      <c r="K11" s="62"/>
      <c r="L11" s="61"/>
      <c r="M11" s="60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1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1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4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4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4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64"/>
      <c r="B17" s="76"/>
      <c r="C17" s="98"/>
      <c r="D17" s="84">
        <f>IF(OR(C$17=" ",C$17=""),"",VLOOKUP(C$17,リスト!$G$5:$L$13,4,FALSE))</f>
      </c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61"/>
      <c r="B18" s="96"/>
      <c r="C18" s="84">
        <f>IF(OR(C$17=" ",C$17=""),"",VLOOKUP(C$17,リスト!$G$5:$L$13,2,FALSE))</f>
      </c>
      <c r="D18" s="84">
        <f>IF(OR(C$17=" ",C$17=""),"",VLOOKUP(C$17,リスト!$G$5:$L$13,6,FALSE))</f>
      </c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64"/>
      <c r="B19" s="82"/>
      <c r="C19" s="84">
        <f>IF(OR(C$17=" ",C$17=""),"",VLOOKUP(C$17,リスト!$G$5:$L$13,3,FALSE))</f>
      </c>
      <c r="D19" s="84">
        <f>IF(OR(C$17=" ",C$17=""),"",VLOOKUP(C$17,リスト!$G$5:$L$13,5,FALSE))</f>
      </c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64"/>
      <c r="B20" s="76"/>
      <c r="C20" s="98"/>
      <c r="D20" s="84">
        <f>IF(OR(C$20=" ",C$20=""),"",VLOOKUP(C$20,リスト!$G$5:$L$13,4,FALSE))</f>
      </c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61"/>
      <c r="B21" s="96"/>
      <c r="C21" s="84">
        <f>IF(OR(C$20=" ",C$20=""),"",VLOOKUP(C$20,リスト!$G$5:$L$13,2,FALSE))</f>
      </c>
      <c r="D21" s="84">
        <f>IF(OR(C$20=" ",C$20=""),"",VLOOKUP(C$20,リスト!$G$5:$L$13,6,FALSE))</f>
      </c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64"/>
      <c r="B22" s="82"/>
      <c r="C22" s="84">
        <f>IF(OR(C$20=" ",C$20=""),"",VLOOKUP(C$20,リスト!$G$5:$L$13,3,FALSE))</f>
      </c>
      <c r="D22" s="84">
        <f>IF(OR(C$20=" ",C$20=""),"",VLOOKUP(C$20,リスト!$G$5:$L$13,5,FALSE))</f>
      </c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64"/>
      <c r="B23" s="76"/>
      <c r="C23" s="98"/>
      <c r="D23" s="84">
        <f>IF(OR(C$20=" ",$C23=""),"",VLOOKUP(C23,リスト!$G$5:$L$13,4,FALSE))</f>
      </c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61"/>
      <c r="B24" s="96"/>
      <c r="C24" s="84"/>
      <c r="D24" s="84">
        <f>IF(OR(C$23=" ",C$23=""),"",VLOOKUP(C$23,リスト!$G$5:$L$13,6,FALSE))</f>
      </c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64"/>
      <c r="B25" s="82"/>
      <c r="C25" s="84">
        <f>IF(OR(C$23=" ",C$23=""),"",VLOOKUP(C$23,リスト!$G$5:$L$13,3,FALSE))</f>
      </c>
      <c r="D25" s="84">
        <f>IF(OR(C$23=" ",C$23=""),"",VLOOKUP(C$23,リスト!$G$5:$L$13,5,FALSE))</f>
      </c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64"/>
      <c r="B26" s="76"/>
      <c r="C26" s="98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61"/>
      <c r="B27" s="96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64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64"/>
      <c r="B29" s="76"/>
      <c r="C29" s="98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61"/>
      <c r="B30" s="96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64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64"/>
      <c r="B32" s="76"/>
      <c r="C32" s="97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61"/>
      <c r="B33" s="96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4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I2:K2"/>
    <mergeCell ref="I3:K3"/>
    <mergeCell ref="H9:I9"/>
    <mergeCell ref="H10:I10"/>
    <mergeCell ref="J6:K6"/>
    <mergeCell ref="J7:K7"/>
    <mergeCell ref="J8:K8"/>
    <mergeCell ref="J9:K9"/>
    <mergeCell ref="J10:K10"/>
    <mergeCell ref="D4:E4"/>
    <mergeCell ref="H6:I6"/>
    <mergeCell ref="H7:I7"/>
    <mergeCell ref="H8:I8"/>
    <mergeCell ref="D9:E9"/>
    <mergeCell ref="D10:E10"/>
    <mergeCell ref="D8:E8"/>
    <mergeCell ref="D7:E7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E19:F19"/>
    <mergeCell ref="E20:F20"/>
    <mergeCell ref="E13:F13"/>
    <mergeCell ref="E14:F14"/>
    <mergeCell ref="E15:F15"/>
    <mergeCell ref="E16:F16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6">
    <dataValidation type="list" allowBlank="1" showInputMessage="1" showErrorMessage="1" imeMode="on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  <dataValidation type="list" allowBlank="1" showInputMessage="1" showErrorMessage="1" imeMode="on" sqref="B18 B21 B24 B27 B30 B33">
      <formula1>INDIRECT($M$3)</formula1>
    </dataValidation>
    <dataValidation type="list" allowBlank="1" showInputMessage="1" showErrorMessage="1" imeMode="on" sqref="C17 C20 C23 C26 C29 C32">
      <formula1>INDIRECT($M$5)</formula1>
    </dataValidation>
    <dataValidation allowBlank="1" showInputMessage="1" showErrorMessage="1" imeMode="off" sqref="G6:G10 J6:K10 D5:E10 E17:J34"/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G6" sqref="G6:K8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大根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5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93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5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94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95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93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93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93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93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93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>
        <f>IF(OR(C$17=" ",C$17=""),"",VLOOKUP(C$17,リスト!$G$5:$L$13,4,FALSE))</f>
      </c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1"/>
      <c r="B18" s="87"/>
      <c r="C18" s="84">
        <f>IF(OR(C$17=" ",C$17=""),"",VLOOKUP(C$17,リスト!$G$5:$L$13,2,FALSE))</f>
      </c>
      <c r="D18" s="84">
        <f>IF(OR(C$17=" ",C$17=""),"",VLOOKUP(C$17,リスト!$G$5:$L$13,6,FALSE))</f>
      </c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>
        <f>IF(OR(C$17=" ",C$17=""),"",VLOOKUP(C$17,リスト!$G$5:$L$13,3,FALSE))</f>
      </c>
      <c r="D19" s="84">
        <f>IF(OR(C$17=" ",C$17=""),"",VLOOKUP(C$17,リスト!$G$5:$L$13,5,FALSE))</f>
      </c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>
        <f>IF(OR(C$20=" ",C$20=""),"",VLOOKUP(C$20,リスト!$G$5:$L$13,4,FALSE))</f>
      </c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1"/>
      <c r="B21" s="87"/>
      <c r="C21" s="84">
        <f>IF(OR(C$20=" ",C$20=""),"",VLOOKUP(C$20,リスト!$G$5:$L$13,2,FALSE))</f>
      </c>
      <c r="D21" s="84">
        <f>IF(OR(C$20=" ",C$20=""),"",VLOOKUP(C$20,リスト!$G$5:$L$13,6,FALSE))</f>
      </c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>
        <f>IF(OR(C$20=" ",C$20=""),"",VLOOKUP(C$20,リスト!$G$5:$L$13,3,FALSE))</f>
      </c>
      <c r="D22" s="84">
        <f>IF(OR(C$20=" ",C$20=""),"",VLOOKUP(C$20,リスト!$G$5:$L$13,5,FALSE))</f>
      </c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>
        <f>IF(OR(C$23=" ",C$23=""),"",VLOOKUP(C$23,リスト!$G$5:$L$13,4,FALSE))</f>
      </c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1"/>
      <c r="B24" s="87"/>
      <c r="C24" s="84">
        <f>IF(OR(C$23=" ",C$23=""),"",VLOOKUP(C$23,リスト!$G$5:$L$13,2,FALSE))</f>
      </c>
      <c r="D24" s="84">
        <f>IF(OR(C$23=" ",C$23=""),"",VLOOKUP(C$23,リスト!$G$5:$L$13,6,FALSE))</f>
      </c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>
        <f>IF(OR(C$23=" ",C$23=""),"",VLOOKUP(C$23,リスト!$G$5:$L$13,3,FALSE))</f>
      </c>
      <c r="D25" s="84">
        <f>IF(OR(C$23=" ",C$23=""),"",VLOOKUP(C$23,リスト!$G$5:$L$13,5,FALSE))</f>
      </c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>
        <f>IF(OR(C$26=" ",C$26=""),"",VLOOKUP(C$26,リスト!$G$5:$L$13,4,FALSE))</f>
      </c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1"/>
      <c r="B27" s="87"/>
      <c r="C27" s="84">
        <f>IF(OR(C$26=" ",C$26=""),"",VLOOKUP(C$26,リスト!$G$5:$L$13,2,FALSE))</f>
      </c>
      <c r="D27" s="84">
        <f>IF(OR(C$26=" ",C$26=""),"",VLOOKUP(C$26,リスト!$G$5:$L$13,6,FALSE))</f>
      </c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>
        <f>IF(OR(C$26=" ",C$26=""),"",VLOOKUP(C$26,リスト!$G$5:$L$13,3,FALSE))</f>
      </c>
      <c r="D28" s="84">
        <f>IF(OR(C$26=" ",C$26=""),"",VLOOKUP(C$26,リスト!$G$5:$L$13,5,FALSE))</f>
      </c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>
        <f>IF(OR(C$29=" ",C$29=""),"",VLOOKUP(C$29,リスト!$G$5:$L$13,4,FALSE))</f>
      </c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1"/>
      <c r="B30" s="87"/>
      <c r="C30" s="84">
        <f>IF(OR(C$29=" ",C$29=""),"",VLOOKUP(C$29,リスト!$G$5:$L$13,2,FALSE))</f>
      </c>
      <c r="D30" s="84">
        <f>IF(OR(C$29=" ",C$29=""),"",VLOOKUP(C$29,リスト!$G$5:$L$13,6,FALSE))</f>
      </c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>
        <f>IF(OR(C$29=" ",C$29=""),"",VLOOKUP(C$29,リスト!$G$5:$L$13,3,FALSE))</f>
      </c>
      <c r="D31" s="84">
        <f>IF(OR(C$29=" ",C$29=""),"",VLOOKUP(C$29,リスト!$G$5:$L$13,5,FALSE))</f>
      </c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>
        <f>IF(OR(C$32=" ",C$32=""),"",VLOOKUP(C$32,リスト!$G$5:$L$13,4,FALSE))</f>
      </c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1"/>
      <c r="B33" s="87"/>
      <c r="C33" s="84">
        <f>IF(OR(C$32=" ",C$32=""),"",VLOOKUP(C$32,リスト!$G$5:$L$13,2,FALSE))</f>
      </c>
      <c r="D33" s="84">
        <f>IF(OR(C$32=" ",C$32=""),"",VLOOKUP(C$32,リスト!$G$5:$L$13,6,FALSE))</f>
      </c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93"/>
      <c r="B34" s="82"/>
      <c r="C34" s="84">
        <f>IF(OR(C$32=" ",C$32=""),"",VLOOKUP(C$32,リスト!$G$5:$L$13,3,FALSE))</f>
      </c>
      <c r="D34" s="84">
        <f>IF(OR(C$32=" ",C$32=""),"",VLOOKUP(C$32,リスト!$G$5:$L$13,5,FALSE))</f>
      </c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s="60" customFormat="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I2:K2"/>
    <mergeCell ref="I3:K3"/>
    <mergeCell ref="H9:I9"/>
    <mergeCell ref="H10:I10"/>
    <mergeCell ref="J6:K6"/>
    <mergeCell ref="J7:K7"/>
    <mergeCell ref="J8:K8"/>
    <mergeCell ref="J9:K9"/>
    <mergeCell ref="J10:K10"/>
    <mergeCell ref="D4:E4"/>
    <mergeCell ref="H6:I6"/>
    <mergeCell ref="H7:I7"/>
    <mergeCell ref="H8:I8"/>
    <mergeCell ref="D9:E9"/>
    <mergeCell ref="D10:E10"/>
    <mergeCell ref="D8:E8"/>
    <mergeCell ref="D7:E7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E19:F19"/>
    <mergeCell ref="E20:F20"/>
    <mergeCell ref="E13:F13"/>
    <mergeCell ref="E14:F14"/>
    <mergeCell ref="E15:F15"/>
    <mergeCell ref="E16:F16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6">
    <dataValidation type="list" allowBlank="1" showInputMessage="1" showErrorMessage="1" imeMode="on" sqref="B18 B21 B24 B27 B30 B33">
      <formula1>INDIRECT($M$3)</formula1>
    </dataValidation>
    <dataValidation type="list" allowBlank="1" showInputMessage="1" showErrorMessage="1" imeMode="on" sqref="C17 C20 C23 C26 C29 C32">
      <formula1>INDIRECT($M$5)</formula1>
    </dataValidation>
    <dataValidation type="list" allowBlank="1" showInputMessage="1" showErrorMessage="1" imeMode="on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  <dataValidation allowBlank="1" showInputMessage="1" showErrorMessage="1" imeMode="off" sqref="E17:J34 G6:G10 J6:K10 D5:E10"/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D7" sqref="D7:E7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きゅうり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107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94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95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E19:F19"/>
    <mergeCell ref="E20:F20"/>
    <mergeCell ref="E13:F13"/>
    <mergeCell ref="E14:F14"/>
    <mergeCell ref="E15:F15"/>
    <mergeCell ref="E16:F16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D9:E9"/>
    <mergeCell ref="D10:E10"/>
    <mergeCell ref="D8:E8"/>
    <mergeCell ref="D7:E7"/>
    <mergeCell ref="D4:E4"/>
    <mergeCell ref="H6:I6"/>
    <mergeCell ref="H7:I7"/>
    <mergeCell ref="H8:I8"/>
    <mergeCell ref="I2:K2"/>
    <mergeCell ref="I3:K3"/>
    <mergeCell ref="H9:I9"/>
    <mergeCell ref="H10:I10"/>
    <mergeCell ref="J6:K6"/>
    <mergeCell ref="J7:K7"/>
    <mergeCell ref="J8:K8"/>
    <mergeCell ref="J9:K9"/>
    <mergeCell ref="J10:K10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D7" sqref="D7:E7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白菜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107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50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I2:K2"/>
    <mergeCell ref="I3:K3"/>
    <mergeCell ref="H9:I9"/>
    <mergeCell ref="H10:I10"/>
    <mergeCell ref="J6:K6"/>
    <mergeCell ref="J7:K7"/>
    <mergeCell ref="J8:K8"/>
    <mergeCell ref="J9:K9"/>
    <mergeCell ref="J10:K10"/>
    <mergeCell ref="D4:E4"/>
    <mergeCell ref="H6:I6"/>
    <mergeCell ref="H7:I7"/>
    <mergeCell ref="H8:I8"/>
    <mergeCell ref="D9:E9"/>
    <mergeCell ref="D10:E10"/>
    <mergeCell ref="D8:E8"/>
    <mergeCell ref="D7:E7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E19:F19"/>
    <mergeCell ref="E20:F20"/>
    <mergeCell ref="E13:F13"/>
    <mergeCell ref="E14:F14"/>
    <mergeCell ref="E15:F15"/>
    <mergeCell ref="E16:F16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D7" sqref="D7:E7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水菜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107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E19:F19"/>
    <mergeCell ref="E20:F20"/>
    <mergeCell ref="E13:F13"/>
    <mergeCell ref="E14:F14"/>
    <mergeCell ref="E15:F15"/>
    <mergeCell ref="E16:F16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D9:E9"/>
    <mergeCell ref="D10:E10"/>
    <mergeCell ref="D8:E8"/>
    <mergeCell ref="D7:E7"/>
    <mergeCell ref="D4:E4"/>
    <mergeCell ref="H6:I6"/>
    <mergeCell ref="H7:I7"/>
    <mergeCell ref="H8:I8"/>
    <mergeCell ref="I2:K2"/>
    <mergeCell ref="I3:K3"/>
    <mergeCell ref="H9:I9"/>
    <mergeCell ref="H10:I10"/>
    <mergeCell ref="J6:K6"/>
    <mergeCell ref="J7:K7"/>
    <mergeCell ref="J8:K8"/>
    <mergeCell ref="J9:K9"/>
    <mergeCell ref="J10:K10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1">
      <selection activeCell="B17" sqref="B17:I34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人参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96</v>
      </c>
      <c r="F6" s="66"/>
      <c r="G6" s="85"/>
      <c r="H6" s="160"/>
      <c r="I6" s="161"/>
      <c r="J6" s="160"/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I2:K2"/>
    <mergeCell ref="I3:K3"/>
    <mergeCell ref="H9:I9"/>
    <mergeCell ref="H10:I10"/>
    <mergeCell ref="J6:K6"/>
    <mergeCell ref="J7:K7"/>
    <mergeCell ref="J8:K8"/>
    <mergeCell ref="J9:K9"/>
    <mergeCell ref="J10:K10"/>
    <mergeCell ref="D4:E4"/>
    <mergeCell ref="H6:I6"/>
    <mergeCell ref="H7:I7"/>
    <mergeCell ref="H8:I8"/>
    <mergeCell ref="D9:E9"/>
    <mergeCell ref="D10:E10"/>
    <mergeCell ref="D8:E8"/>
    <mergeCell ref="D7:E7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E19:F19"/>
    <mergeCell ref="E20:F20"/>
    <mergeCell ref="E13:F13"/>
    <mergeCell ref="E14:F14"/>
    <mergeCell ref="E15:F15"/>
    <mergeCell ref="E16:F16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workbookViewId="0" topLeftCell="A6">
      <selection activeCell="B17" sqref="B17:I34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5.875" style="0" customWidth="1"/>
    <col min="4" max="4" width="9.625" style="0" customWidth="1"/>
    <col min="5" max="5" width="8.375" style="0" customWidth="1"/>
    <col min="6" max="6" width="1.4921875" style="0" customWidth="1"/>
    <col min="7" max="10" width="10.00390625" style="0" customWidth="1"/>
    <col min="11" max="11" width="6.375" style="0" customWidth="1"/>
    <col min="13" max="13" width="10.875" style="0" hidden="1" customWidth="1"/>
  </cols>
  <sheetData>
    <row r="1" spans="1:21" ht="22.5" customHeight="1">
      <c r="A1" s="66"/>
      <c r="B1" s="67" t="s">
        <v>49</v>
      </c>
      <c r="C1" s="66"/>
      <c r="D1" s="66"/>
      <c r="E1" s="66"/>
      <c r="F1" s="66"/>
      <c r="G1" s="66"/>
      <c r="H1" s="66"/>
      <c r="I1" s="66"/>
      <c r="J1" s="66"/>
      <c r="K1" s="66"/>
      <c r="L1" s="61" t="str">
        <f ca="1">RIGHT(CELL("filename",A1),LEN(CELL("filename",A1))-FIND("]",CELL("filename",A1)))</f>
        <v>キャベツ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66"/>
      <c r="B2" s="68" t="s">
        <v>7</v>
      </c>
      <c r="C2" s="68" t="s">
        <v>48</v>
      </c>
      <c r="D2" s="66"/>
      <c r="E2" s="66"/>
      <c r="F2" s="66"/>
      <c r="G2" s="66"/>
      <c r="H2" s="95" t="s">
        <v>9</v>
      </c>
      <c r="I2" s="160"/>
      <c r="J2" s="165"/>
      <c r="K2" s="161"/>
      <c r="L2" s="61"/>
      <c r="M2" s="61" t="str">
        <f ca="1">"リスト!a4:a"&amp;COUNTA(INDIRECT("リスト!a4:a"&amp;リスト!A1))+4</f>
        <v>リスト!a4:a14</v>
      </c>
      <c r="N2" s="61"/>
      <c r="O2" s="61"/>
      <c r="P2" s="61"/>
      <c r="Q2" s="61"/>
      <c r="R2" s="61"/>
      <c r="S2" s="61"/>
      <c r="T2" s="61"/>
      <c r="U2" s="61"/>
    </row>
    <row r="3" spans="1:21" ht="22.5" customHeight="1">
      <c r="A3" s="66"/>
      <c r="B3" s="69" t="s">
        <v>8</v>
      </c>
      <c r="C3" s="70"/>
      <c r="D3" s="70"/>
      <c r="E3" s="70"/>
      <c r="F3" s="70"/>
      <c r="G3" s="70"/>
      <c r="H3" s="71" t="s">
        <v>50</v>
      </c>
      <c r="I3" s="160"/>
      <c r="J3" s="165"/>
      <c r="K3" s="161"/>
      <c r="L3" s="61"/>
      <c r="M3" s="61" t="str">
        <f ca="1">"リスト!c4:c"&amp;COUNTA(INDIRECT("リスト!c4:c"&amp;リスト!C1))+4</f>
        <v>リスト!c4:c7</v>
      </c>
      <c r="N3" s="61"/>
      <c r="O3" s="61"/>
      <c r="P3" s="61"/>
      <c r="Q3" s="61"/>
      <c r="R3" s="61"/>
      <c r="S3" s="61"/>
      <c r="T3" s="61"/>
      <c r="U3" s="61"/>
    </row>
    <row r="4" spans="1:21" ht="22.5" customHeight="1">
      <c r="A4" s="66"/>
      <c r="B4" s="66" t="s">
        <v>17</v>
      </c>
      <c r="C4" s="61"/>
      <c r="D4" s="158"/>
      <c r="E4" s="159"/>
      <c r="F4" s="66"/>
      <c r="G4" s="66" t="s">
        <v>54</v>
      </c>
      <c r="H4" s="66"/>
      <c r="I4" s="66"/>
      <c r="J4" s="66"/>
      <c r="K4" s="66"/>
      <c r="L4" s="61"/>
      <c r="M4" s="61" t="str">
        <f ca="1">"リスト!e4:e"&amp;COUNTA(INDIRECT("リスト!e4:e"&amp;リスト!E1))+4</f>
        <v>リスト!e4:e15</v>
      </c>
      <c r="N4" s="61"/>
      <c r="O4" s="61"/>
      <c r="P4" s="61"/>
      <c r="Q4" s="61"/>
      <c r="R4" s="61"/>
      <c r="S4" s="61"/>
      <c r="T4" s="61"/>
      <c r="U4" s="61"/>
    </row>
    <row r="5" spans="1:21" ht="22.5" customHeight="1">
      <c r="A5" s="66"/>
      <c r="B5" s="66" t="s">
        <v>18</v>
      </c>
      <c r="C5" s="66"/>
      <c r="D5" s="87"/>
      <c r="E5" s="66"/>
      <c r="F5" s="66"/>
      <c r="G5" s="77" t="s">
        <v>52</v>
      </c>
      <c r="H5" s="73" t="s">
        <v>10</v>
      </c>
      <c r="I5" s="75"/>
      <c r="J5" s="73" t="s">
        <v>53</v>
      </c>
      <c r="K5" s="75"/>
      <c r="L5" s="61"/>
      <c r="M5" s="61" t="str">
        <f ca="1">"リスト!g4:g"&amp;COUNTA(INDIRECT("リスト!g4:g"&amp;リスト!G1))+4</f>
        <v>リスト!g4:g8</v>
      </c>
      <c r="N5" s="61"/>
      <c r="O5" s="61"/>
      <c r="P5" s="61"/>
      <c r="Q5" s="61"/>
      <c r="R5" s="61"/>
      <c r="S5" s="61"/>
      <c r="T5" s="61"/>
      <c r="U5" s="61"/>
    </row>
    <row r="6" spans="1:21" ht="22.5" customHeight="1">
      <c r="A6" s="66"/>
      <c r="B6" s="66" t="s">
        <v>19</v>
      </c>
      <c r="C6" s="66"/>
      <c r="D6" s="83"/>
      <c r="E6" s="90" t="s">
        <v>96</v>
      </c>
      <c r="F6" s="66"/>
      <c r="G6" s="85">
        <v>40700</v>
      </c>
      <c r="H6" s="160" t="s">
        <v>27</v>
      </c>
      <c r="I6" s="161"/>
      <c r="J6" s="160">
        <v>2</v>
      </c>
      <c r="K6" s="1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66"/>
      <c r="B7" s="72" t="s">
        <v>71</v>
      </c>
      <c r="C7" s="92"/>
      <c r="D7" s="154"/>
      <c r="E7" s="155"/>
      <c r="F7" s="66"/>
      <c r="G7" s="83"/>
      <c r="H7" s="160"/>
      <c r="I7" s="161"/>
      <c r="J7" s="160"/>
      <c r="K7" s="1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2.5" customHeight="1">
      <c r="A8" s="66"/>
      <c r="B8" s="72" t="s">
        <v>72</v>
      </c>
      <c r="C8" s="92"/>
      <c r="D8" s="154"/>
      <c r="E8" s="155"/>
      <c r="F8" s="66"/>
      <c r="G8" s="83"/>
      <c r="H8" s="160"/>
      <c r="I8" s="161"/>
      <c r="J8" s="160"/>
      <c r="K8" s="1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2.5" customHeight="1">
      <c r="A9" s="66"/>
      <c r="B9" s="72" t="s">
        <v>20</v>
      </c>
      <c r="C9" s="92"/>
      <c r="D9" s="154"/>
      <c r="E9" s="155"/>
      <c r="F9" s="66"/>
      <c r="G9" s="83"/>
      <c r="H9" s="160"/>
      <c r="I9" s="161"/>
      <c r="J9" s="160"/>
      <c r="K9" s="1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66"/>
      <c r="B10" s="72" t="s">
        <v>97</v>
      </c>
      <c r="C10" s="92"/>
      <c r="D10" s="156"/>
      <c r="E10" s="157"/>
      <c r="F10" s="66"/>
      <c r="G10" s="83"/>
      <c r="H10" s="160"/>
      <c r="I10" s="161"/>
      <c r="J10" s="160"/>
      <c r="K10" s="1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2.5" customHeight="1">
      <c r="A11" s="66"/>
      <c r="B11" s="66" t="s">
        <v>61</v>
      </c>
      <c r="C11" s="66"/>
      <c r="D11" s="66"/>
      <c r="E11" s="66"/>
      <c r="F11" s="66"/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66"/>
      <c r="B12" s="148" t="s">
        <v>0</v>
      </c>
      <c r="C12" s="148" t="s">
        <v>11</v>
      </c>
      <c r="D12" s="148" t="s">
        <v>12</v>
      </c>
      <c r="E12" s="73" t="s">
        <v>58</v>
      </c>
      <c r="F12" s="74"/>
      <c r="G12" s="74"/>
      <c r="H12" s="74"/>
      <c r="I12" s="74"/>
      <c r="J12" s="75"/>
      <c r="K12" s="76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66"/>
      <c r="B13" s="149"/>
      <c r="C13" s="149"/>
      <c r="D13" s="149"/>
      <c r="E13" s="146" t="s">
        <v>62</v>
      </c>
      <c r="F13" s="146"/>
      <c r="G13" s="77" t="s">
        <v>63</v>
      </c>
      <c r="H13" s="77" t="s">
        <v>64</v>
      </c>
      <c r="I13" s="77" t="s">
        <v>65</v>
      </c>
      <c r="J13" s="77" t="s">
        <v>66</v>
      </c>
      <c r="K13" s="78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>
      <c r="A14" s="66"/>
      <c r="B14" s="151" t="s">
        <v>67</v>
      </c>
      <c r="C14" s="77" t="s">
        <v>56</v>
      </c>
      <c r="D14" s="79" t="s">
        <v>55</v>
      </c>
      <c r="E14" s="146" t="s">
        <v>52</v>
      </c>
      <c r="F14" s="146"/>
      <c r="G14" s="77" t="s">
        <v>51</v>
      </c>
      <c r="H14" s="77" t="s">
        <v>51</v>
      </c>
      <c r="I14" s="77" t="s">
        <v>51</v>
      </c>
      <c r="J14" s="77" t="s">
        <v>51</v>
      </c>
      <c r="K14" s="80" t="s">
        <v>57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 customHeight="1">
      <c r="A15" s="66"/>
      <c r="B15" s="152"/>
      <c r="C15" s="77" t="s">
        <v>4</v>
      </c>
      <c r="D15" s="81" t="s">
        <v>5</v>
      </c>
      <c r="E15" s="146" t="s">
        <v>6</v>
      </c>
      <c r="F15" s="146"/>
      <c r="G15" s="77" t="s">
        <v>68</v>
      </c>
      <c r="H15" s="77" t="s">
        <v>68</v>
      </c>
      <c r="I15" s="77" t="s">
        <v>68</v>
      </c>
      <c r="J15" s="77" t="s">
        <v>68</v>
      </c>
      <c r="K15" s="78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 customHeight="1">
      <c r="A16" s="66"/>
      <c r="B16" s="153"/>
      <c r="C16" s="77" t="s">
        <v>70</v>
      </c>
      <c r="D16" s="81" t="s">
        <v>14</v>
      </c>
      <c r="E16" s="146" t="s">
        <v>13</v>
      </c>
      <c r="F16" s="146"/>
      <c r="G16" s="77" t="s">
        <v>69</v>
      </c>
      <c r="H16" s="77" t="s">
        <v>69</v>
      </c>
      <c r="I16" s="77" t="s">
        <v>69</v>
      </c>
      <c r="J16" s="77" t="s">
        <v>69</v>
      </c>
      <c r="K16" s="8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93"/>
      <c r="B17" s="76"/>
      <c r="C17" s="83"/>
      <c r="D17" s="84"/>
      <c r="E17" s="150"/>
      <c r="F17" s="145"/>
      <c r="G17" s="85"/>
      <c r="H17" s="85"/>
      <c r="I17" s="85"/>
      <c r="J17" s="85"/>
      <c r="K17" s="86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22.5" customHeight="1">
      <c r="A18" s="94"/>
      <c r="B18" s="87"/>
      <c r="C18" s="84"/>
      <c r="D18" s="84"/>
      <c r="E18" s="145"/>
      <c r="F18" s="145"/>
      <c r="G18" s="83"/>
      <c r="H18" s="83"/>
      <c r="I18" s="83"/>
      <c r="J18" s="83"/>
      <c r="K18" s="87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2.5" customHeight="1">
      <c r="A19" s="93"/>
      <c r="B19" s="82"/>
      <c r="C19" s="84"/>
      <c r="D19" s="84"/>
      <c r="E19" s="145"/>
      <c r="F19" s="145"/>
      <c r="G19" s="83"/>
      <c r="H19" s="83"/>
      <c r="I19" s="83"/>
      <c r="J19" s="83"/>
      <c r="K19" s="88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22.5" customHeight="1">
      <c r="A20" s="93"/>
      <c r="B20" s="76"/>
      <c r="C20" s="83"/>
      <c r="D20" s="84"/>
      <c r="E20" s="145"/>
      <c r="F20" s="145"/>
      <c r="G20" s="85"/>
      <c r="H20" s="85"/>
      <c r="I20" s="85"/>
      <c r="J20" s="85"/>
      <c r="K20" s="86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2.5" customHeight="1">
      <c r="A21" s="94"/>
      <c r="B21" s="87"/>
      <c r="C21" s="84"/>
      <c r="D21" s="84"/>
      <c r="E21" s="145"/>
      <c r="F21" s="145"/>
      <c r="G21" s="83"/>
      <c r="H21" s="83"/>
      <c r="I21" s="83"/>
      <c r="J21" s="83"/>
      <c r="K21" s="87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93"/>
      <c r="B22" s="82"/>
      <c r="C22" s="84"/>
      <c r="D22" s="84"/>
      <c r="E22" s="145"/>
      <c r="F22" s="145"/>
      <c r="G22" s="83"/>
      <c r="H22" s="83"/>
      <c r="I22" s="83"/>
      <c r="J22" s="83"/>
      <c r="K22" s="88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22.5" customHeight="1">
      <c r="A23" s="93"/>
      <c r="B23" s="76"/>
      <c r="C23" s="83"/>
      <c r="D23" s="84"/>
      <c r="E23" s="150"/>
      <c r="F23" s="145"/>
      <c r="G23" s="85"/>
      <c r="H23" s="85"/>
      <c r="I23" s="85"/>
      <c r="J23" s="85"/>
      <c r="K23" s="86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2.5" customHeight="1">
      <c r="A24" s="94"/>
      <c r="B24" s="87"/>
      <c r="C24" s="84"/>
      <c r="D24" s="84"/>
      <c r="E24" s="145"/>
      <c r="F24" s="145"/>
      <c r="G24" s="83"/>
      <c r="H24" s="83"/>
      <c r="I24" s="83"/>
      <c r="J24" s="83"/>
      <c r="K24" s="87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22.5" customHeight="1">
      <c r="A25" s="93"/>
      <c r="B25" s="82"/>
      <c r="C25" s="84"/>
      <c r="D25" s="84"/>
      <c r="E25" s="145"/>
      <c r="F25" s="145"/>
      <c r="G25" s="83"/>
      <c r="H25" s="83"/>
      <c r="I25" s="83"/>
      <c r="J25" s="83"/>
      <c r="K25" s="88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93"/>
      <c r="B26" s="76"/>
      <c r="C26" s="83"/>
      <c r="D26" s="84"/>
      <c r="E26" s="150"/>
      <c r="F26" s="145"/>
      <c r="G26" s="85"/>
      <c r="H26" s="85"/>
      <c r="I26" s="85"/>
      <c r="J26" s="85"/>
      <c r="K26" s="86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22.5" customHeight="1">
      <c r="A27" s="94"/>
      <c r="B27" s="87"/>
      <c r="C27" s="84"/>
      <c r="D27" s="84"/>
      <c r="E27" s="145"/>
      <c r="F27" s="145"/>
      <c r="G27" s="83"/>
      <c r="H27" s="83"/>
      <c r="I27" s="83"/>
      <c r="J27" s="83"/>
      <c r="K27" s="87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2.5" customHeight="1">
      <c r="A28" s="93"/>
      <c r="B28" s="82"/>
      <c r="C28" s="84"/>
      <c r="D28" s="84"/>
      <c r="E28" s="145"/>
      <c r="F28" s="145"/>
      <c r="G28" s="83"/>
      <c r="H28" s="83"/>
      <c r="I28" s="83"/>
      <c r="J28" s="83"/>
      <c r="K28" s="8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2.5" customHeight="1">
      <c r="A29" s="93"/>
      <c r="B29" s="76"/>
      <c r="C29" s="83"/>
      <c r="D29" s="84"/>
      <c r="E29" s="150"/>
      <c r="F29" s="145"/>
      <c r="G29" s="85"/>
      <c r="H29" s="85"/>
      <c r="I29" s="85"/>
      <c r="J29" s="85"/>
      <c r="K29" s="86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22.5" customHeight="1">
      <c r="A30" s="94"/>
      <c r="B30" s="87"/>
      <c r="C30" s="84"/>
      <c r="D30" s="84"/>
      <c r="E30" s="145"/>
      <c r="F30" s="145"/>
      <c r="G30" s="83"/>
      <c r="H30" s="83"/>
      <c r="I30" s="83"/>
      <c r="J30" s="83"/>
      <c r="K30" s="87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93"/>
      <c r="B31" s="82"/>
      <c r="C31" s="84"/>
      <c r="D31" s="84"/>
      <c r="E31" s="145"/>
      <c r="F31" s="145"/>
      <c r="G31" s="83"/>
      <c r="H31" s="83"/>
      <c r="I31" s="83"/>
      <c r="J31" s="83"/>
      <c r="K31" s="8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2.5" customHeight="1">
      <c r="A32" s="93"/>
      <c r="B32" s="76"/>
      <c r="C32" s="89"/>
      <c r="D32" s="84"/>
      <c r="E32" s="150"/>
      <c r="F32" s="145"/>
      <c r="G32" s="85"/>
      <c r="H32" s="85"/>
      <c r="I32" s="85"/>
      <c r="J32" s="85"/>
      <c r="K32" s="86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2.5" customHeight="1">
      <c r="A33" s="94"/>
      <c r="B33" s="87"/>
      <c r="C33" s="84"/>
      <c r="D33" s="84"/>
      <c r="E33" s="145"/>
      <c r="F33" s="145"/>
      <c r="G33" s="83"/>
      <c r="H33" s="83"/>
      <c r="I33" s="83"/>
      <c r="J33" s="83"/>
      <c r="K33" s="87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2.5" customHeight="1">
      <c r="A34" s="66"/>
      <c r="B34" s="82"/>
      <c r="C34" s="84"/>
      <c r="D34" s="84"/>
      <c r="E34" s="147"/>
      <c r="F34" s="147"/>
      <c r="G34" s="83"/>
      <c r="H34" s="83"/>
      <c r="I34" s="83"/>
      <c r="J34" s="83"/>
      <c r="K34" s="88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3.5" hidden="1">
      <c r="A36" s="61"/>
      <c r="B36" s="61"/>
      <c r="C36" s="61"/>
      <c r="D36" s="61"/>
      <c r="E36" s="61"/>
      <c r="F36" s="61"/>
      <c r="G36" s="61">
        <v>2</v>
      </c>
      <c r="H36" s="61">
        <v>3</v>
      </c>
      <c r="I36" s="61">
        <v>4</v>
      </c>
      <c r="J36" s="61">
        <v>5</v>
      </c>
      <c r="K36" s="61">
        <v>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3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sheetProtection selectLockedCells="1"/>
  <mergeCells count="43">
    <mergeCell ref="E19:F19"/>
    <mergeCell ref="E20:F20"/>
    <mergeCell ref="E13:F13"/>
    <mergeCell ref="E14:F14"/>
    <mergeCell ref="E15:F15"/>
    <mergeCell ref="E16:F16"/>
    <mergeCell ref="E34:F34"/>
    <mergeCell ref="C12:C13"/>
    <mergeCell ref="B12:B13"/>
    <mergeCell ref="D12:D13"/>
    <mergeCell ref="E29:F29"/>
    <mergeCell ref="E30:F30"/>
    <mergeCell ref="E31:F31"/>
    <mergeCell ref="E32:F32"/>
    <mergeCell ref="E25:F25"/>
    <mergeCell ref="E26:F26"/>
    <mergeCell ref="B14:B16"/>
    <mergeCell ref="E33:F33"/>
    <mergeCell ref="E27:F27"/>
    <mergeCell ref="E28:F28"/>
    <mergeCell ref="E21:F21"/>
    <mergeCell ref="E22:F22"/>
    <mergeCell ref="E23:F23"/>
    <mergeCell ref="E24:F24"/>
    <mergeCell ref="E17:F17"/>
    <mergeCell ref="E18:F18"/>
    <mergeCell ref="D9:E9"/>
    <mergeCell ref="D10:E10"/>
    <mergeCell ref="D8:E8"/>
    <mergeCell ref="D7:E7"/>
    <mergeCell ref="D4:E4"/>
    <mergeCell ref="H6:I6"/>
    <mergeCell ref="H7:I7"/>
    <mergeCell ref="H8:I8"/>
    <mergeCell ref="I2:K2"/>
    <mergeCell ref="I3:K3"/>
    <mergeCell ref="H9:I9"/>
    <mergeCell ref="H10:I10"/>
    <mergeCell ref="J6:K6"/>
    <mergeCell ref="J7:K7"/>
    <mergeCell ref="J8:K8"/>
    <mergeCell ref="J9:K9"/>
    <mergeCell ref="J10:K10"/>
  </mergeCells>
  <conditionalFormatting sqref="G17:J19">
    <cfRule type="expression" priority="1" dxfId="0" stopIfTrue="1">
      <formula>$D$19&lt;G$36</formula>
    </cfRule>
  </conditionalFormatting>
  <conditionalFormatting sqref="G20:J22">
    <cfRule type="expression" priority="2" dxfId="0" stopIfTrue="1">
      <formula>$D$22&lt;G$36</formula>
    </cfRule>
  </conditionalFormatting>
  <conditionalFormatting sqref="G23:J25">
    <cfRule type="expression" priority="3" dxfId="0" stopIfTrue="1">
      <formula>$D$25&lt;G$36</formula>
    </cfRule>
  </conditionalFormatting>
  <conditionalFormatting sqref="G26:J28">
    <cfRule type="expression" priority="4" dxfId="0" stopIfTrue="1">
      <formula>$D$28&lt;G$36</formula>
    </cfRule>
  </conditionalFormatting>
  <conditionalFormatting sqref="G29:J31">
    <cfRule type="expression" priority="5" dxfId="0" stopIfTrue="1">
      <formula>$D$31&lt;G$36</formula>
    </cfRule>
  </conditionalFormatting>
  <conditionalFormatting sqref="G32:J34">
    <cfRule type="expression" priority="6" dxfId="0" stopIfTrue="1">
      <formula>$D$34&lt;G$36</formula>
    </cfRule>
  </conditionalFormatting>
  <dataValidations count="5">
    <dataValidation type="list" allowBlank="1" showInputMessage="1" showErrorMessage="1" sqref="B18 B21 B24 B27 B30 B33">
      <formula1>INDIRECT($M$3)</formula1>
    </dataValidation>
    <dataValidation type="list" allowBlank="1" showInputMessage="1" showErrorMessage="1" sqref="C17 C20 C23 C26 C29 C32">
      <formula1>INDIRECT($M$5)</formula1>
    </dataValidation>
    <dataValidation type="list" allowBlank="1" showInputMessage="1" showErrorMessage="1" sqref="H6:I10">
      <formula1>INDIRECT($M$4)</formula1>
    </dataValidation>
    <dataValidation allowBlank="1" showInputMessage="1" showErrorMessage="1" imeMode="on" sqref="I2:K2"/>
    <dataValidation type="list" allowBlank="1" showInputMessage="1" showErrorMessage="1" imeMode="on" sqref="D4:E4">
      <formula1>INDIRECT($M$2)</formula1>
    </dataValidation>
  </dataValidations>
  <printOptions/>
  <pageMargins left="0.31" right="0.21" top="0.7" bottom="0.77" header="0.512" footer="0.512"/>
  <pageSetup orientation="portrait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master77</cp:lastModifiedBy>
  <cp:lastPrinted>2011-05-31T11:57:17Z</cp:lastPrinted>
  <dcterms:created xsi:type="dcterms:W3CDTF">2011-05-23T22:40:36Z</dcterms:created>
  <dcterms:modified xsi:type="dcterms:W3CDTF">2011-08-17T14:05:48Z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